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matsumoto\Desktop\松本ワーク\12月セミナー企画\12月21日セミナー資料\"/>
    </mc:Choice>
  </mc:AlternateContent>
  <bookViews>
    <workbookView xWindow="0" yWindow="0" windowWidth="20490" windowHeight="7770" firstSheet="9" activeTab="11"/>
  </bookViews>
  <sheets>
    <sheet name="伝統的原価計算" sheetId="1" r:id="rId1"/>
    <sheet name="活動原価情報" sheetId="2" r:id="rId2"/>
    <sheet name="ABC" sheetId="3" r:id="rId3"/>
    <sheet name="伝統的原価計算とABCの比較" sheetId="4" r:id="rId4"/>
    <sheet name="原価集計対象別集計" sheetId="13" r:id="rId5"/>
    <sheet name="価値ランク　時間の集計" sheetId="14" r:id="rId6"/>
    <sheet name="仕事分類別提供サービス別原価" sheetId="15" r:id="rId7"/>
    <sheet name="価値ランク」別仕事分類別活動時間" sheetId="16" r:id="rId8"/>
    <sheet name="価値ランク別原価" sheetId="17" r:id="rId9"/>
    <sheet name="価値ランク別時間円グラフ" sheetId="18" r:id="rId10"/>
    <sheet name="価値ランク別原価円グラフ" sheetId="19" r:id="rId11"/>
    <sheet name="稼働分析" sheetId="5" r:id="rId12"/>
    <sheet name="仕事内容入力リスト" sheetId="6" r:id="rId13"/>
  </sheets>
  <calcPr calcId="152511"/>
  <pivotCaches>
    <pivotCache cacheId="26" r:id="rId1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9" i="5" l="1"/>
  <c r="I109" i="5"/>
  <c r="J109" i="5"/>
  <c r="L109" i="5" s="1"/>
  <c r="K109" i="5"/>
  <c r="D108" i="5" l="1"/>
  <c r="I108" i="5"/>
  <c r="J108" i="5"/>
  <c r="L108" i="5" s="1"/>
  <c r="K108" i="5"/>
  <c r="D107" i="5"/>
  <c r="I107" i="5" s="1"/>
  <c r="D106" i="5"/>
  <c r="I106" i="5" s="1"/>
  <c r="D105" i="5"/>
  <c r="I105" i="5"/>
  <c r="J105" i="5"/>
  <c r="L105" i="5" s="1"/>
  <c r="K105" i="5"/>
  <c r="D104" i="5"/>
  <c r="I104" i="5" s="1"/>
  <c r="D103" i="5"/>
  <c r="I103" i="5" s="1"/>
  <c r="D102" i="5"/>
  <c r="I102" i="5"/>
  <c r="J102" i="5"/>
  <c r="L102" i="5" s="1"/>
  <c r="K102" i="5"/>
  <c r="J107" i="5" l="1"/>
  <c r="K107" i="5"/>
  <c r="K106" i="5"/>
  <c r="J106" i="5"/>
  <c r="L106" i="5" s="1"/>
  <c r="K104" i="5"/>
  <c r="J104" i="5"/>
  <c r="L104" i="5" s="1"/>
  <c r="K103" i="5"/>
  <c r="J103" i="5"/>
  <c r="L103" i="5" s="1"/>
  <c r="D101" i="5"/>
  <c r="I101" i="5" s="1"/>
  <c r="D100" i="5"/>
  <c r="I100" i="5" s="1"/>
  <c r="D99" i="5"/>
  <c r="I99" i="5" s="1"/>
  <c r="J99" i="5" s="1"/>
  <c r="L107" i="5" l="1"/>
  <c r="J101" i="5"/>
  <c r="K101" i="5"/>
  <c r="K100" i="5"/>
  <c r="J100" i="5"/>
  <c r="L100" i="5" s="1"/>
  <c r="K99" i="5"/>
  <c r="L99" i="5" s="1"/>
  <c r="D98" i="5"/>
  <c r="I98" i="5" s="1"/>
  <c r="D97" i="5"/>
  <c r="I97" i="5" s="1"/>
  <c r="D96" i="5"/>
  <c r="I96" i="5" s="1"/>
  <c r="D95" i="5"/>
  <c r="I95" i="5"/>
  <c r="J95" i="5"/>
  <c r="L95" i="5" s="1"/>
  <c r="K95" i="5"/>
  <c r="D94" i="5"/>
  <c r="I94" i="5"/>
  <c r="J94" i="5"/>
  <c r="L94" i="5" s="1"/>
  <c r="K94" i="5"/>
  <c r="D93" i="5"/>
  <c r="I93" i="5"/>
  <c r="J93" i="5" s="1"/>
  <c r="D92" i="5"/>
  <c r="I92" i="5"/>
  <c r="J92" i="5"/>
  <c r="L92" i="5" s="1"/>
  <c r="K92" i="5"/>
  <c r="D91" i="5"/>
  <c r="I91" i="5" s="1"/>
  <c r="L101" i="5" l="1"/>
  <c r="J98" i="5"/>
  <c r="K98" i="5"/>
  <c r="K97" i="5"/>
  <c r="J97" i="5"/>
  <c r="L97" i="5"/>
  <c r="K96" i="5"/>
  <c r="J96" i="5"/>
  <c r="L96" i="5" s="1"/>
  <c r="K93" i="5"/>
  <c r="L93" i="5" s="1"/>
  <c r="K91" i="5"/>
  <c r="J91" i="5"/>
  <c r="L91" i="5"/>
  <c r="D90" i="5"/>
  <c r="I90" i="5"/>
  <c r="J90" i="5"/>
  <c r="K90" i="5"/>
  <c r="L90" i="5"/>
  <c r="D89" i="5"/>
  <c r="I89" i="5"/>
  <c r="J89" i="5"/>
  <c r="K89" i="5"/>
  <c r="L89" i="5"/>
  <c r="D88" i="5"/>
  <c r="I88" i="5"/>
  <c r="J88" i="5"/>
  <c r="K88" i="5"/>
  <c r="L88" i="5"/>
  <c r="D87" i="5"/>
  <c r="I87" i="5"/>
  <c r="J87" i="5"/>
  <c r="K87" i="5"/>
  <c r="L87" i="5"/>
  <c r="D86" i="5"/>
  <c r="I86" i="5"/>
  <c r="J86" i="5"/>
  <c r="K86" i="5"/>
  <c r="L86" i="5"/>
  <c r="D85" i="5"/>
  <c r="I85" i="5"/>
  <c r="J85" i="5"/>
  <c r="K85" i="5"/>
  <c r="L85" i="5"/>
  <c r="D84" i="5"/>
  <c r="I84" i="5"/>
  <c r="J84" i="5"/>
  <c r="K84" i="5"/>
  <c r="L84" i="5"/>
  <c r="D83" i="5"/>
  <c r="I83" i="5"/>
  <c r="J83" i="5"/>
  <c r="K83" i="5"/>
  <c r="L83" i="5"/>
  <c r="J78" i="5"/>
  <c r="K78" i="5"/>
  <c r="L78" i="5"/>
  <c r="J79" i="5"/>
  <c r="K79" i="5"/>
  <c r="L79" i="5"/>
  <c r="J80" i="5"/>
  <c r="K80" i="5"/>
  <c r="L80" i="5"/>
  <c r="J81" i="5"/>
  <c r="K81" i="5"/>
  <c r="L81" i="5"/>
  <c r="J82" i="5"/>
  <c r="K82" i="5"/>
  <c r="L82" i="5"/>
  <c r="I78" i="5"/>
  <c r="I79" i="5"/>
  <c r="I80" i="5"/>
  <c r="I81" i="5"/>
  <c r="I82" i="5"/>
  <c r="I68" i="5"/>
  <c r="I69" i="5"/>
  <c r="I70" i="5"/>
  <c r="I71" i="5"/>
  <c r="I72" i="5"/>
  <c r="I73" i="5"/>
  <c r="I74" i="5"/>
  <c r="I75" i="5"/>
  <c r="I76" i="5"/>
  <c r="I77" i="5"/>
  <c r="D82" i="5"/>
  <c r="D81" i="5"/>
  <c r="D80" i="5"/>
  <c r="D79" i="5"/>
  <c r="D78" i="5"/>
  <c r="D77" i="5"/>
  <c r="J77" i="5"/>
  <c r="K77" i="5"/>
  <c r="L77" i="5"/>
  <c r="D76" i="5"/>
  <c r="J76" i="5"/>
  <c r="K76" i="5"/>
  <c r="L76" i="5"/>
  <c r="D75" i="5"/>
  <c r="J75" i="5"/>
  <c r="K75" i="5"/>
  <c r="L75" i="5"/>
  <c r="D74" i="5"/>
  <c r="J74" i="5"/>
  <c r="K74" i="5"/>
  <c r="L74" i="5"/>
  <c r="D73" i="5"/>
  <c r="J73" i="5"/>
  <c r="K73" i="5"/>
  <c r="L73" i="5"/>
  <c r="D72" i="5"/>
  <c r="J72" i="5"/>
  <c r="K72" i="5"/>
  <c r="L72" i="5"/>
  <c r="D71" i="5"/>
  <c r="J71" i="5"/>
  <c r="K71" i="5"/>
  <c r="L71" i="5"/>
  <c r="D70" i="5"/>
  <c r="J70" i="5"/>
  <c r="K70" i="5"/>
  <c r="L70" i="5"/>
  <c r="D69" i="5"/>
  <c r="J69" i="5"/>
  <c r="K69" i="5"/>
  <c r="L69" i="5"/>
  <c r="D68" i="5"/>
  <c r="J68" i="5"/>
  <c r="K68" i="5"/>
  <c r="L68" i="5"/>
  <c r="D67" i="5"/>
  <c r="I67" i="5"/>
  <c r="J67" i="5"/>
  <c r="K67" i="5"/>
  <c r="L67" i="5"/>
  <c r="D66" i="5"/>
  <c r="I66" i="5"/>
  <c r="J66" i="5"/>
  <c r="K66" i="5"/>
  <c r="L66" i="5"/>
  <c r="D65" i="5"/>
  <c r="I65" i="5"/>
  <c r="J65" i="5"/>
  <c r="K65" i="5"/>
  <c r="L65" i="5"/>
  <c r="D64" i="5"/>
  <c r="I64" i="5"/>
  <c r="J64" i="5"/>
  <c r="K64" i="5"/>
  <c r="L64" i="5"/>
  <c r="D63" i="5"/>
  <c r="I63" i="5"/>
  <c r="J63" i="5"/>
  <c r="K63" i="5"/>
  <c r="L63" i="5"/>
  <c r="D62" i="5"/>
  <c r="I62" i="5"/>
  <c r="J62" i="5"/>
  <c r="K62" i="5"/>
  <c r="L62" i="5"/>
  <c r="D61" i="5"/>
  <c r="I61" i="5"/>
  <c r="J61" i="5"/>
  <c r="K61" i="5"/>
  <c r="L61" i="5"/>
  <c r="D60" i="5"/>
  <c r="I60" i="5"/>
  <c r="J60" i="5"/>
  <c r="K60" i="5"/>
  <c r="L60" i="5"/>
  <c r="B2" i="5"/>
  <c r="B3" i="5" s="1"/>
  <c r="D59" i="5"/>
  <c r="I59" i="5"/>
  <c r="J59" i="5"/>
  <c r="K59" i="5"/>
  <c r="L59" i="5"/>
  <c r="D58" i="5"/>
  <c r="I58" i="5"/>
  <c r="J58" i="5"/>
  <c r="K58" i="5"/>
  <c r="L58" i="5"/>
  <c r="D57" i="5"/>
  <c r="I57" i="5"/>
  <c r="J57" i="5"/>
  <c r="K57" i="5"/>
  <c r="L57" i="5"/>
  <c r="D56" i="5"/>
  <c r="I56" i="5"/>
  <c r="J56" i="5"/>
  <c r="K56" i="5"/>
  <c r="L56" i="5"/>
  <c r="D55" i="5"/>
  <c r="I55" i="5"/>
  <c r="J55" i="5"/>
  <c r="K55" i="5"/>
  <c r="L55" i="5"/>
  <c r="D54" i="5"/>
  <c r="I54" i="5"/>
  <c r="J54" i="5"/>
  <c r="K54" i="5"/>
  <c r="L54" i="5"/>
  <c r="D7" i="5"/>
  <c r="I7" i="5"/>
  <c r="J7" i="5"/>
  <c r="K7" i="5"/>
  <c r="L7" i="5"/>
  <c r="D8" i="5"/>
  <c r="I8" i="5"/>
  <c r="J8" i="5"/>
  <c r="K8" i="5"/>
  <c r="L8" i="5"/>
  <c r="D9" i="5"/>
  <c r="I9" i="5"/>
  <c r="J9" i="5"/>
  <c r="K9" i="5"/>
  <c r="L9" i="5"/>
  <c r="D10" i="5"/>
  <c r="I10" i="5"/>
  <c r="J10" i="5"/>
  <c r="K10" i="5"/>
  <c r="L10" i="5"/>
  <c r="D11" i="5"/>
  <c r="I11" i="5"/>
  <c r="J11" i="5"/>
  <c r="K11" i="5"/>
  <c r="L11" i="5"/>
  <c r="D12" i="5"/>
  <c r="I12" i="5"/>
  <c r="J12" i="5"/>
  <c r="K12" i="5"/>
  <c r="L12" i="5"/>
  <c r="D13" i="5"/>
  <c r="I13" i="5"/>
  <c r="J13" i="5"/>
  <c r="K13" i="5"/>
  <c r="L13" i="5"/>
  <c r="D14" i="5"/>
  <c r="I14" i="5"/>
  <c r="J14" i="5"/>
  <c r="K14" i="5"/>
  <c r="L14" i="5"/>
  <c r="D15" i="5"/>
  <c r="I15" i="5"/>
  <c r="J15" i="5"/>
  <c r="K15" i="5"/>
  <c r="L15" i="5"/>
  <c r="D16" i="5"/>
  <c r="I16" i="5"/>
  <c r="J16" i="5"/>
  <c r="K16" i="5"/>
  <c r="L16" i="5"/>
  <c r="D17" i="5"/>
  <c r="I17" i="5"/>
  <c r="J17" i="5"/>
  <c r="K17" i="5"/>
  <c r="L17" i="5"/>
  <c r="D18" i="5"/>
  <c r="I18" i="5"/>
  <c r="J18" i="5"/>
  <c r="K18" i="5"/>
  <c r="L18" i="5"/>
  <c r="D19" i="5"/>
  <c r="I19" i="5"/>
  <c r="J19" i="5"/>
  <c r="K19" i="5"/>
  <c r="L19" i="5"/>
  <c r="D20" i="5"/>
  <c r="I20" i="5"/>
  <c r="J20" i="5"/>
  <c r="K20" i="5"/>
  <c r="L20" i="5"/>
  <c r="D21" i="5"/>
  <c r="I21" i="5"/>
  <c r="J21" i="5"/>
  <c r="K21" i="5"/>
  <c r="L21" i="5"/>
  <c r="D22" i="5"/>
  <c r="I22" i="5"/>
  <c r="J22" i="5"/>
  <c r="K22" i="5"/>
  <c r="L22" i="5"/>
  <c r="D23" i="5"/>
  <c r="I23" i="5"/>
  <c r="J23" i="5"/>
  <c r="K23" i="5"/>
  <c r="L23" i="5"/>
  <c r="D24" i="5"/>
  <c r="I24" i="5"/>
  <c r="J24" i="5"/>
  <c r="K24" i="5"/>
  <c r="L24" i="5"/>
  <c r="D25" i="5"/>
  <c r="I25" i="5"/>
  <c r="J25" i="5"/>
  <c r="K25" i="5"/>
  <c r="L25" i="5"/>
  <c r="D26" i="5"/>
  <c r="I26" i="5"/>
  <c r="J26" i="5"/>
  <c r="K26" i="5"/>
  <c r="L26" i="5"/>
  <c r="D27" i="5"/>
  <c r="I27" i="5"/>
  <c r="J27" i="5"/>
  <c r="K27" i="5"/>
  <c r="L27" i="5"/>
  <c r="D28" i="5"/>
  <c r="I28" i="5"/>
  <c r="J28" i="5"/>
  <c r="K28" i="5"/>
  <c r="L28" i="5"/>
  <c r="D29" i="5"/>
  <c r="I29" i="5"/>
  <c r="J29" i="5"/>
  <c r="K29" i="5"/>
  <c r="L29" i="5"/>
  <c r="D30" i="5"/>
  <c r="I30" i="5"/>
  <c r="J30" i="5"/>
  <c r="K30" i="5"/>
  <c r="L30" i="5"/>
  <c r="D31" i="5"/>
  <c r="I31" i="5"/>
  <c r="J31" i="5"/>
  <c r="K31" i="5"/>
  <c r="L31" i="5"/>
  <c r="D32" i="5"/>
  <c r="I32" i="5"/>
  <c r="J32" i="5"/>
  <c r="K32" i="5"/>
  <c r="L32" i="5"/>
  <c r="D33" i="5"/>
  <c r="I33" i="5"/>
  <c r="J33" i="5"/>
  <c r="K33" i="5"/>
  <c r="L33" i="5"/>
  <c r="D34" i="5"/>
  <c r="I34" i="5"/>
  <c r="J34" i="5"/>
  <c r="K34" i="5"/>
  <c r="L34" i="5"/>
  <c r="D35" i="5"/>
  <c r="I35" i="5"/>
  <c r="J35" i="5"/>
  <c r="K35" i="5"/>
  <c r="L35" i="5"/>
  <c r="D36" i="5"/>
  <c r="I36" i="5"/>
  <c r="J36" i="5"/>
  <c r="K36" i="5"/>
  <c r="L36" i="5"/>
  <c r="D37" i="5"/>
  <c r="I37" i="5"/>
  <c r="J37" i="5"/>
  <c r="K37" i="5"/>
  <c r="L37" i="5"/>
  <c r="D38" i="5"/>
  <c r="I38" i="5"/>
  <c r="J38" i="5"/>
  <c r="K38" i="5"/>
  <c r="L38" i="5"/>
  <c r="D39" i="5"/>
  <c r="I39" i="5"/>
  <c r="J39" i="5"/>
  <c r="K39" i="5"/>
  <c r="L39" i="5"/>
  <c r="D40" i="5"/>
  <c r="I40" i="5"/>
  <c r="J40" i="5"/>
  <c r="K40" i="5"/>
  <c r="L40" i="5"/>
  <c r="D41" i="5"/>
  <c r="I41" i="5"/>
  <c r="J41" i="5"/>
  <c r="K41" i="5"/>
  <c r="L41" i="5"/>
  <c r="D42" i="5"/>
  <c r="I42" i="5"/>
  <c r="J42" i="5"/>
  <c r="K42" i="5"/>
  <c r="L42" i="5"/>
  <c r="D43" i="5"/>
  <c r="I43" i="5"/>
  <c r="J43" i="5"/>
  <c r="K43" i="5"/>
  <c r="L43" i="5"/>
  <c r="D44" i="5"/>
  <c r="I44" i="5"/>
  <c r="J44" i="5"/>
  <c r="K44" i="5"/>
  <c r="L44" i="5"/>
  <c r="D45" i="5"/>
  <c r="I45" i="5"/>
  <c r="J45" i="5"/>
  <c r="K45" i="5"/>
  <c r="L45" i="5"/>
  <c r="D46" i="5"/>
  <c r="I46" i="5"/>
  <c r="J46" i="5"/>
  <c r="K46" i="5"/>
  <c r="L46" i="5"/>
  <c r="D47" i="5"/>
  <c r="I47" i="5"/>
  <c r="J47" i="5"/>
  <c r="K47" i="5"/>
  <c r="L47" i="5"/>
  <c r="D48" i="5"/>
  <c r="I48" i="5"/>
  <c r="J48" i="5"/>
  <c r="K48" i="5"/>
  <c r="L48" i="5"/>
  <c r="D49" i="5"/>
  <c r="I49" i="5"/>
  <c r="J49" i="5"/>
  <c r="K49" i="5"/>
  <c r="L49" i="5"/>
  <c r="D50" i="5"/>
  <c r="I50" i="5"/>
  <c r="J50" i="5"/>
  <c r="K50" i="5"/>
  <c r="L50" i="5"/>
  <c r="D51" i="5"/>
  <c r="I51" i="5"/>
  <c r="J51" i="5"/>
  <c r="K51" i="5"/>
  <c r="L51" i="5"/>
  <c r="D52" i="5"/>
  <c r="I52" i="5"/>
  <c r="J52" i="5"/>
  <c r="K52" i="5"/>
  <c r="L52" i="5"/>
  <c r="D53" i="5"/>
  <c r="I53" i="5"/>
  <c r="J53" i="5"/>
  <c r="K53" i="5"/>
  <c r="L53" i="5"/>
  <c r="I4" i="2"/>
  <c r="D5" i="3"/>
  <c r="I5" i="2"/>
  <c r="D6" i="3"/>
  <c r="I6" i="2"/>
  <c r="D7" i="3"/>
  <c r="I7" i="2"/>
  <c r="D8" i="3"/>
  <c r="D9" i="3"/>
  <c r="D11" i="3"/>
  <c r="H5" i="4"/>
  <c r="B5" i="3"/>
  <c r="B6" i="3"/>
  <c r="B7" i="3"/>
  <c r="B8" i="3"/>
  <c r="B9" i="3"/>
  <c r="B11" i="3"/>
  <c r="F5" i="4"/>
  <c r="D12" i="1"/>
  <c r="D13" i="1"/>
  <c r="D15" i="1"/>
  <c r="D5" i="4"/>
  <c r="D4" i="4"/>
  <c r="H4" i="4"/>
  <c r="B12" i="1"/>
  <c r="B13" i="1"/>
  <c r="B15" i="1"/>
  <c r="B5" i="4"/>
  <c r="B4" i="4"/>
  <c r="F4" i="4"/>
  <c r="F5" i="3"/>
  <c r="F6" i="3"/>
  <c r="F7" i="3"/>
  <c r="F8" i="3"/>
  <c r="F9" i="3"/>
  <c r="F4" i="3"/>
  <c r="F3" i="3"/>
  <c r="B8" i="2"/>
  <c r="F11" i="1"/>
  <c r="F10" i="1"/>
  <c r="F13" i="1"/>
  <c r="F4" i="1"/>
  <c r="F3" i="1"/>
  <c r="H6" i="4"/>
  <c r="F6" i="4"/>
  <c r="B6" i="4"/>
  <c r="D6" i="4"/>
  <c r="L98" i="5" l="1"/>
</calcChain>
</file>

<file path=xl/sharedStrings.xml><?xml version="1.0" encoding="utf-8"?>
<sst xmlns="http://schemas.openxmlformats.org/spreadsheetml/2006/main" count="682" uniqueCount="202">
  <si>
    <t>製品Ａ</t>
    <rPh sb="0" eb="2">
      <t>セイヒン</t>
    </rPh>
    <phoneticPr fontId="2"/>
  </si>
  <si>
    <t>製品Ｂ</t>
    <rPh sb="0" eb="2">
      <t>セイヒン</t>
    </rPh>
    <phoneticPr fontId="2"/>
  </si>
  <si>
    <t>合計</t>
    <rPh sb="0" eb="2">
      <t>ゴウケイ</t>
    </rPh>
    <phoneticPr fontId="2"/>
  </si>
  <si>
    <t>直接材料費</t>
    <rPh sb="0" eb="2">
      <t>チョクセツ</t>
    </rPh>
    <rPh sb="2" eb="5">
      <t>ザイリョウヒ</t>
    </rPh>
    <phoneticPr fontId="2"/>
  </si>
  <si>
    <t>直接労務費</t>
    <rPh sb="0" eb="2">
      <t>チョクセツ</t>
    </rPh>
    <rPh sb="2" eb="5">
      <t>ロウムヒ</t>
    </rPh>
    <phoneticPr fontId="2"/>
  </si>
  <si>
    <t>製造間接費</t>
    <rPh sb="0" eb="2">
      <t>セイゾウ</t>
    </rPh>
    <rPh sb="2" eb="4">
      <t>カンセツ</t>
    </rPh>
    <rPh sb="4" eb="5">
      <t>ヒ</t>
    </rPh>
    <phoneticPr fontId="2"/>
  </si>
  <si>
    <t>生産個数</t>
    <rPh sb="0" eb="2">
      <t>セイサン</t>
    </rPh>
    <rPh sb="2" eb="4">
      <t>コスウ</t>
    </rPh>
    <phoneticPr fontId="2"/>
  </si>
  <si>
    <t>単位</t>
    <rPh sb="0" eb="2">
      <t>タンイ</t>
    </rPh>
    <phoneticPr fontId="2"/>
  </si>
  <si>
    <t>千円</t>
    <rPh sb="0" eb="2">
      <t>センエン</t>
    </rPh>
    <phoneticPr fontId="2"/>
  </si>
  <si>
    <t>個</t>
    <rPh sb="0" eb="1">
      <t>コ</t>
    </rPh>
    <phoneticPr fontId="2"/>
  </si>
  <si>
    <t>-</t>
    <phoneticPr fontId="2"/>
  </si>
  <si>
    <t>-</t>
    <phoneticPr fontId="2"/>
  </si>
  <si>
    <t>（単位）</t>
    <rPh sb="1" eb="3">
      <t>タンイ</t>
    </rPh>
    <phoneticPr fontId="2"/>
  </si>
  <si>
    <t>製造原価の情報</t>
    <rPh sb="0" eb="2">
      <t>セイゾウ</t>
    </rPh>
    <rPh sb="2" eb="4">
      <t>ゲンカ</t>
    </rPh>
    <rPh sb="5" eb="7">
      <t>ジョウホウ</t>
    </rPh>
    <phoneticPr fontId="2"/>
  </si>
  <si>
    <t>伝統的な原価計算による製造原価と1個当たりの製造原価</t>
    <rPh sb="0" eb="3">
      <t>デントウテキ</t>
    </rPh>
    <rPh sb="4" eb="6">
      <t>ゲンカ</t>
    </rPh>
    <rPh sb="6" eb="8">
      <t>ケイサン</t>
    </rPh>
    <rPh sb="11" eb="13">
      <t>セイゾウ</t>
    </rPh>
    <rPh sb="13" eb="15">
      <t>ゲンカ</t>
    </rPh>
    <rPh sb="17" eb="18">
      <t>コ</t>
    </rPh>
    <rPh sb="18" eb="19">
      <t>ア</t>
    </rPh>
    <rPh sb="22" eb="24">
      <t>セイゾウ</t>
    </rPh>
    <rPh sb="24" eb="26">
      <t>ゲンカ</t>
    </rPh>
    <phoneticPr fontId="2"/>
  </si>
  <si>
    <t>製造原価</t>
    <rPh sb="0" eb="2">
      <t>セイゾウ</t>
    </rPh>
    <rPh sb="2" eb="4">
      <t>ゲンカ</t>
    </rPh>
    <phoneticPr fontId="2"/>
  </si>
  <si>
    <t>1個当たりの
製造原価</t>
    <rPh sb="1" eb="2">
      <t>コ</t>
    </rPh>
    <rPh sb="2" eb="3">
      <t>ア</t>
    </rPh>
    <rPh sb="7" eb="9">
      <t>セイゾウ</t>
    </rPh>
    <rPh sb="9" eb="11">
      <t>ゲンカ</t>
    </rPh>
    <phoneticPr fontId="2"/>
  </si>
  <si>
    <t>円</t>
    <rPh sb="0" eb="1">
      <t>エン</t>
    </rPh>
    <phoneticPr fontId="2"/>
  </si>
  <si>
    <t>活動</t>
    <rPh sb="0" eb="2">
      <t>カツドウ</t>
    </rPh>
    <phoneticPr fontId="2"/>
  </si>
  <si>
    <t>活動原価</t>
    <rPh sb="0" eb="2">
      <t>カツドウ</t>
    </rPh>
    <rPh sb="2" eb="4">
      <t>ゲンカ</t>
    </rPh>
    <phoneticPr fontId="2"/>
  </si>
  <si>
    <t>コストドライバー
（配賦尺度）</t>
    <rPh sb="10" eb="12">
      <t>ハイフ</t>
    </rPh>
    <rPh sb="12" eb="14">
      <t>シャクド</t>
    </rPh>
    <phoneticPr fontId="2"/>
  </si>
  <si>
    <t>配賦尺度の値</t>
    <rPh sb="0" eb="2">
      <t>ハイフ</t>
    </rPh>
    <rPh sb="2" eb="4">
      <t>シャクド</t>
    </rPh>
    <rPh sb="5" eb="6">
      <t>アタイ</t>
    </rPh>
    <phoneticPr fontId="2"/>
  </si>
  <si>
    <t>製品A</t>
    <rPh sb="0" eb="2">
      <t>セイヒン</t>
    </rPh>
    <phoneticPr fontId="2"/>
  </si>
  <si>
    <t>製品B</t>
    <rPh sb="0" eb="2">
      <t>セイヒン</t>
    </rPh>
    <phoneticPr fontId="2"/>
  </si>
  <si>
    <t>計</t>
    <rPh sb="0" eb="1">
      <t>ケイ</t>
    </rPh>
    <phoneticPr fontId="2"/>
  </si>
  <si>
    <t>部品の受入れ</t>
    <rPh sb="0" eb="2">
      <t>ブヒン</t>
    </rPh>
    <rPh sb="3" eb="5">
      <t>ウケイ</t>
    </rPh>
    <phoneticPr fontId="2"/>
  </si>
  <si>
    <t>機械の段取り替え</t>
    <rPh sb="0" eb="2">
      <t>キカイ</t>
    </rPh>
    <rPh sb="3" eb="5">
      <t>ダンド</t>
    </rPh>
    <rPh sb="6" eb="7">
      <t>カ</t>
    </rPh>
    <phoneticPr fontId="2"/>
  </si>
  <si>
    <t>品質検査</t>
    <rPh sb="0" eb="2">
      <t>ヒンシツ</t>
    </rPh>
    <rPh sb="2" eb="4">
      <t>ケンサ</t>
    </rPh>
    <phoneticPr fontId="2"/>
  </si>
  <si>
    <t>出荷手配</t>
    <rPh sb="0" eb="2">
      <t>シュッカ</t>
    </rPh>
    <rPh sb="2" eb="4">
      <t>テハイ</t>
    </rPh>
    <phoneticPr fontId="2"/>
  </si>
  <si>
    <t>品質検査時間</t>
    <rPh sb="0" eb="2">
      <t>ヒンシツ</t>
    </rPh>
    <rPh sb="2" eb="4">
      <t>ケンサ</t>
    </rPh>
    <rPh sb="4" eb="6">
      <t>ジカン</t>
    </rPh>
    <phoneticPr fontId="2"/>
  </si>
  <si>
    <t>出荷回数</t>
    <rPh sb="0" eb="2">
      <t>シュッカ</t>
    </rPh>
    <rPh sb="2" eb="4">
      <t>カイスウ</t>
    </rPh>
    <phoneticPr fontId="2"/>
  </si>
  <si>
    <t>段取り替え回数</t>
    <rPh sb="0" eb="2">
      <t>ダンド</t>
    </rPh>
    <rPh sb="3" eb="4">
      <t>カ</t>
    </rPh>
    <rPh sb="5" eb="7">
      <t>カイスウ</t>
    </rPh>
    <phoneticPr fontId="2"/>
  </si>
  <si>
    <t>部品受入れ回数</t>
    <rPh sb="0" eb="2">
      <t>ブヒン</t>
    </rPh>
    <rPh sb="2" eb="4">
      <t>ウケイ</t>
    </rPh>
    <rPh sb="5" eb="7">
      <t>カイスウ</t>
    </rPh>
    <phoneticPr fontId="2"/>
  </si>
  <si>
    <t>回</t>
    <rPh sb="0" eb="1">
      <t>カイ</t>
    </rPh>
    <phoneticPr fontId="2"/>
  </si>
  <si>
    <t>時間</t>
    <rPh sb="0" eb="2">
      <t>ジカン</t>
    </rPh>
    <phoneticPr fontId="2"/>
  </si>
  <si>
    <t>活動と活動原価、配賦尺度と配賦尺度の値</t>
    <rPh sb="0" eb="2">
      <t>カツドウ</t>
    </rPh>
    <rPh sb="3" eb="5">
      <t>カツドウ</t>
    </rPh>
    <rPh sb="5" eb="7">
      <t>ゲンカ</t>
    </rPh>
    <rPh sb="8" eb="10">
      <t>ハイフ</t>
    </rPh>
    <rPh sb="10" eb="12">
      <t>シャクド</t>
    </rPh>
    <rPh sb="13" eb="15">
      <t>ハイフ</t>
    </rPh>
    <rPh sb="15" eb="17">
      <t>シャクド</t>
    </rPh>
    <rPh sb="18" eb="19">
      <t>アタイ</t>
    </rPh>
    <phoneticPr fontId="2"/>
  </si>
  <si>
    <t>ABCによる製造原価と1個当たりの製造原価</t>
    <rPh sb="6" eb="8">
      <t>セイゾウ</t>
    </rPh>
    <rPh sb="8" eb="10">
      <t>ゲンカ</t>
    </rPh>
    <rPh sb="12" eb="13">
      <t>コ</t>
    </rPh>
    <rPh sb="13" eb="14">
      <t>ア</t>
    </rPh>
    <rPh sb="17" eb="19">
      <t>セイゾウ</t>
    </rPh>
    <rPh sb="19" eb="21">
      <t>ゲンカ</t>
    </rPh>
    <phoneticPr fontId="2"/>
  </si>
  <si>
    <t>項目</t>
    <rPh sb="0" eb="2">
      <t>コウモク</t>
    </rPh>
    <phoneticPr fontId="2"/>
  </si>
  <si>
    <t>販売価格</t>
    <rPh sb="0" eb="2">
      <t>ハンバイ</t>
    </rPh>
    <rPh sb="2" eb="4">
      <t>カカク</t>
    </rPh>
    <phoneticPr fontId="2"/>
  </si>
  <si>
    <t>1個当たり製造原価</t>
    <rPh sb="1" eb="2">
      <t>コ</t>
    </rPh>
    <rPh sb="2" eb="3">
      <t>ア</t>
    </rPh>
    <rPh sb="5" eb="7">
      <t>セイゾウ</t>
    </rPh>
    <rPh sb="7" eb="9">
      <t>ゲンカ</t>
    </rPh>
    <phoneticPr fontId="2"/>
  </si>
  <si>
    <t>1個当たり粗利益</t>
    <rPh sb="1" eb="2">
      <t>コ</t>
    </rPh>
    <rPh sb="2" eb="3">
      <t>ア</t>
    </rPh>
    <rPh sb="5" eb="8">
      <t>アラリエキ</t>
    </rPh>
    <phoneticPr fontId="2"/>
  </si>
  <si>
    <t>伝統的な原価計算とABCの1個当たり粗利益の比較</t>
    <rPh sb="0" eb="3">
      <t>デントウテキ</t>
    </rPh>
    <rPh sb="4" eb="6">
      <t>ゲンカ</t>
    </rPh>
    <rPh sb="6" eb="8">
      <t>ケイサン</t>
    </rPh>
    <rPh sb="14" eb="15">
      <t>コ</t>
    </rPh>
    <rPh sb="15" eb="16">
      <t>ア</t>
    </rPh>
    <rPh sb="18" eb="21">
      <t>アラリエキ</t>
    </rPh>
    <rPh sb="22" eb="24">
      <t>ヒカク</t>
    </rPh>
    <phoneticPr fontId="2"/>
  </si>
  <si>
    <t>伝統的な原価計算</t>
    <rPh sb="0" eb="3">
      <t>デントウテキ</t>
    </rPh>
    <rPh sb="4" eb="6">
      <t>ゲンカ</t>
    </rPh>
    <rPh sb="6" eb="8">
      <t>ケイサン</t>
    </rPh>
    <phoneticPr fontId="2"/>
  </si>
  <si>
    <t>ABC</t>
    <phoneticPr fontId="2"/>
  </si>
  <si>
    <t>セミナー企画　決裁願の作成</t>
    <rPh sb="4" eb="6">
      <t>キカク</t>
    </rPh>
    <rPh sb="7" eb="9">
      <t>ケッサイ</t>
    </rPh>
    <rPh sb="9" eb="10">
      <t>ネガ</t>
    </rPh>
    <rPh sb="11" eb="13">
      <t>サクセイ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</si>
  <si>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</si>
  <si>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</si>
  <si>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所要時間</t>
    <rPh sb="0" eb="2">
      <t>ショヨウ</t>
    </rPh>
    <rPh sb="2" eb="4">
      <t>ジカン</t>
    </rPh>
    <phoneticPr fontId="2"/>
  </si>
  <si>
    <t>日付</t>
    <rPh sb="0" eb="2">
      <t>ヒヅケ</t>
    </rPh>
    <phoneticPr fontId="2"/>
  </si>
  <si>
    <t>内容</t>
    <rPh sb="0" eb="2">
      <t>ナイヨウ</t>
    </rPh>
    <phoneticPr fontId="2"/>
  </si>
  <si>
    <t>メルマガ配信設定</t>
    <rPh sb="4" eb="6">
      <t>ハイシン</t>
    </rPh>
    <rPh sb="6" eb="8">
      <t>セッテイ</t>
    </rPh>
    <phoneticPr fontId="2"/>
  </si>
  <si>
    <t>セミナー企画　2月</t>
    <rPh sb="4" eb="6">
      <t>キカク</t>
    </rPh>
    <rPh sb="8" eb="9">
      <t>ガツ</t>
    </rPh>
    <phoneticPr fontId="2"/>
  </si>
  <si>
    <t>12/21　セミナーシナリオ検討</t>
    <rPh sb="14" eb="16">
      <t>ケントウ</t>
    </rPh>
    <phoneticPr fontId="2"/>
  </si>
  <si>
    <t>ＯＳＦ12/5企業向けメルマガ準備</t>
    <rPh sb="7" eb="9">
      <t>キギョウ</t>
    </rPh>
    <rPh sb="9" eb="10">
      <t>ム</t>
    </rPh>
    <rPh sb="15" eb="17">
      <t>ジュンビ</t>
    </rPh>
    <phoneticPr fontId="2"/>
  </si>
  <si>
    <t>2月セミナー　講師とのメールやりとり</t>
    <rPh sb="1" eb="2">
      <t>ガツ</t>
    </rPh>
    <rPh sb="7" eb="9">
      <t>コウシ</t>
    </rPh>
    <phoneticPr fontId="2"/>
  </si>
  <si>
    <t>雑用</t>
    <rPh sb="0" eb="2">
      <t>ザツヨウ</t>
    </rPh>
    <phoneticPr fontId="2"/>
  </si>
  <si>
    <t>移動</t>
    <rPh sb="0" eb="2">
      <t>イドウ</t>
    </rPh>
    <phoneticPr fontId="2"/>
  </si>
  <si>
    <t>待機</t>
    <rPh sb="0" eb="2">
      <t>タイキ</t>
    </rPh>
    <phoneticPr fontId="2"/>
  </si>
  <si>
    <t>ハローワーク大阪東ＰＲ</t>
    <rPh sb="6" eb="9">
      <t>オオサカヒガシ</t>
    </rPh>
    <phoneticPr fontId="2"/>
  </si>
  <si>
    <t>カタログ配送手続き　ハローワーク大阪東向け</t>
    <rPh sb="4" eb="6">
      <t>ハイソウ</t>
    </rPh>
    <rPh sb="6" eb="8">
      <t>テツヅ</t>
    </rPh>
    <rPh sb="16" eb="19">
      <t>オオサカヒガシ</t>
    </rPh>
    <rPh sb="19" eb="20">
      <t>ム</t>
    </rPh>
    <phoneticPr fontId="2"/>
  </si>
  <si>
    <t>明日、マイドーム大阪の準備</t>
    <rPh sb="0" eb="2">
      <t>アス</t>
    </rPh>
    <rPh sb="8" eb="10">
      <t>オオサカ</t>
    </rPh>
    <rPh sb="11" eb="13">
      <t>ジュンビ</t>
    </rPh>
    <phoneticPr fontId="2"/>
  </si>
  <si>
    <t>移動　マイドームおおさか</t>
    <rPh sb="0" eb="2">
      <t>イドウ</t>
    </rPh>
    <phoneticPr fontId="2"/>
  </si>
  <si>
    <t>マイドームおおさか　待機</t>
    <rPh sb="10" eb="12">
      <t>タイキ</t>
    </rPh>
    <phoneticPr fontId="2"/>
  </si>
  <si>
    <t>社内　事務処理</t>
    <rPh sb="0" eb="2">
      <t>シャナイ</t>
    </rPh>
    <rPh sb="3" eb="5">
      <t>ジム</t>
    </rPh>
    <rPh sb="5" eb="7">
      <t>ショリ</t>
    </rPh>
    <phoneticPr fontId="2"/>
  </si>
  <si>
    <t>1月セミナーのマスター登録</t>
    <rPh sb="1" eb="2">
      <t>ガツ</t>
    </rPh>
    <rPh sb="11" eb="13">
      <t>トウロク</t>
    </rPh>
    <phoneticPr fontId="2"/>
  </si>
  <si>
    <t>来所　企業の相談対応</t>
    <rPh sb="0" eb="1">
      <t>ライ</t>
    </rPh>
    <rPh sb="1" eb="2">
      <t>ショ</t>
    </rPh>
    <rPh sb="3" eb="5">
      <t>キギョウ</t>
    </rPh>
    <rPh sb="6" eb="8">
      <t>ソウダン</t>
    </rPh>
    <rPh sb="8" eb="10">
      <t>タイオウ</t>
    </rPh>
    <phoneticPr fontId="2"/>
  </si>
  <si>
    <t>アドバイスビズの運営</t>
    <rPh sb="8" eb="10">
      <t>ウンエイ</t>
    </rPh>
    <phoneticPr fontId="2"/>
  </si>
  <si>
    <t>勤怠報告書作成</t>
    <rPh sb="0" eb="2">
      <t>キンタイ</t>
    </rPh>
    <rPh sb="2" eb="5">
      <t>ホウコクショ</t>
    </rPh>
    <rPh sb="5" eb="7">
      <t>サクセイ</t>
    </rPh>
    <phoneticPr fontId="2"/>
  </si>
  <si>
    <t>メールマガ文の作成確認、決裁願い作成</t>
    <rPh sb="5" eb="6">
      <t>ブン</t>
    </rPh>
    <rPh sb="7" eb="9">
      <t>サクセイ</t>
    </rPh>
    <rPh sb="9" eb="11">
      <t>カクニン</t>
    </rPh>
    <rPh sb="12" eb="14">
      <t>ケッサイ</t>
    </rPh>
    <rPh sb="14" eb="15">
      <t>ネガ</t>
    </rPh>
    <rPh sb="16" eb="18">
      <t>サクセイ</t>
    </rPh>
    <phoneticPr fontId="2"/>
  </si>
  <si>
    <t>登録証明書の作成、発行</t>
    <rPh sb="0" eb="2">
      <t>トウロク</t>
    </rPh>
    <rPh sb="2" eb="5">
      <t>ショウメイショ</t>
    </rPh>
    <rPh sb="6" eb="8">
      <t>サクセイ</t>
    </rPh>
    <rPh sb="9" eb="11">
      <t>ハッコウ</t>
    </rPh>
    <phoneticPr fontId="2"/>
  </si>
  <si>
    <t>HPコンテンツ制作・転記、入力作業</t>
    <rPh sb="7" eb="9">
      <t>セイサク</t>
    </rPh>
    <rPh sb="10" eb="12">
      <t>テンキ</t>
    </rPh>
    <rPh sb="13" eb="15">
      <t>ニュウリョク</t>
    </rPh>
    <rPh sb="15" eb="17">
      <t>サギョウ</t>
    </rPh>
    <phoneticPr fontId="2"/>
  </si>
  <si>
    <t>本館10階会場設営</t>
    <rPh sb="0" eb="2">
      <t>ホンカン</t>
    </rPh>
    <rPh sb="4" eb="5">
      <t>カイ</t>
    </rPh>
    <rPh sb="5" eb="7">
      <t>カイジョウ</t>
    </rPh>
    <rPh sb="7" eb="9">
      <t>セツエイ</t>
    </rPh>
    <phoneticPr fontId="2"/>
  </si>
  <si>
    <t>待機</t>
    <rPh sb="0" eb="2">
      <t>タイキ</t>
    </rPh>
    <phoneticPr fontId="2"/>
  </si>
  <si>
    <t>事務処理、HPコンテンツ　チェック</t>
    <rPh sb="0" eb="2">
      <t>ジム</t>
    </rPh>
    <rPh sb="2" eb="4">
      <t>ショリ</t>
    </rPh>
    <phoneticPr fontId="2"/>
  </si>
  <si>
    <t>社内会議・打合せ（企画）</t>
    <rPh sb="0" eb="2">
      <t>シャナイ</t>
    </rPh>
    <rPh sb="2" eb="4">
      <t>カイギ</t>
    </rPh>
    <rPh sb="5" eb="7">
      <t>ウチアワ</t>
    </rPh>
    <rPh sb="9" eb="11">
      <t>キカク</t>
    </rPh>
    <phoneticPr fontId="2"/>
  </si>
  <si>
    <t>社内会議・打合せ（報告）</t>
    <rPh sb="0" eb="2">
      <t>シャナイ</t>
    </rPh>
    <rPh sb="2" eb="4">
      <t>カイギ</t>
    </rPh>
    <rPh sb="5" eb="7">
      <t>ウチアワ</t>
    </rPh>
    <rPh sb="9" eb="11">
      <t>ホウコク</t>
    </rPh>
    <phoneticPr fontId="2"/>
  </si>
  <si>
    <t>社内会議・打合せ（情報共有・調整）</t>
    <rPh sb="0" eb="4">
      <t>シャナイカイギ</t>
    </rPh>
    <rPh sb="5" eb="7">
      <t>ウチアワ</t>
    </rPh>
    <rPh sb="9" eb="11">
      <t>ジョウホウ</t>
    </rPh>
    <rPh sb="11" eb="13">
      <t>キョウユウ</t>
    </rPh>
    <rPh sb="14" eb="16">
      <t>チョウセイ</t>
    </rPh>
    <phoneticPr fontId="2"/>
  </si>
  <si>
    <t>大阪府との会議・打合せ</t>
    <rPh sb="0" eb="3">
      <t>オオサカフ</t>
    </rPh>
    <rPh sb="5" eb="7">
      <t>カイギ</t>
    </rPh>
    <rPh sb="8" eb="10">
      <t>ウチアワ</t>
    </rPh>
    <phoneticPr fontId="2"/>
  </si>
  <si>
    <t>電話対応（求職者）</t>
    <rPh sb="0" eb="2">
      <t>デンワ</t>
    </rPh>
    <rPh sb="2" eb="4">
      <t>タイオウ</t>
    </rPh>
    <rPh sb="5" eb="7">
      <t>キュウショク</t>
    </rPh>
    <rPh sb="7" eb="8">
      <t>シャ</t>
    </rPh>
    <phoneticPr fontId="2"/>
  </si>
  <si>
    <t>電話対応（社内）</t>
    <rPh sb="0" eb="2">
      <t>デンワ</t>
    </rPh>
    <rPh sb="2" eb="4">
      <t>タイオウ</t>
    </rPh>
    <rPh sb="5" eb="7">
      <t>シャナイ</t>
    </rPh>
    <phoneticPr fontId="2"/>
  </si>
  <si>
    <t>企業、協力団体との打合せ（イベント企画）</t>
    <rPh sb="0" eb="2">
      <t>キギョウ</t>
    </rPh>
    <rPh sb="3" eb="5">
      <t>キョウリョク</t>
    </rPh>
    <rPh sb="5" eb="7">
      <t>ダンタイ</t>
    </rPh>
    <rPh sb="9" eb="11">
      <t>ウチアワ</t>
    </rPh>
    <rPh sb="17" eb="19">
      <t>キカク</t>
    </rPh>
    <phoneticPr fontId="2"/>
  </si>
  <si>
    <t>企業からの相談対応（来所）</t>
    <rPh sb="0" eb="2">
      <t>キギョウ</t>
    </rPh>
    <rPh sb="5" eb="7">
      <t>ソウダン</t>
    </rPh>
    <rPh sb="7" eb="9">
      <t>タイオウ</t>
    </rPh>
    <rPh sb="10" eb="11">
      <t>ライ</t>
    </rPh>
    <rPh sb="11" eb="12">
      <t>ショ</t>
    </rPh>
    <phoneticPr fontId="2"/>
  </si>
  <si>
    <t>企業からの相談対応（電話）</t>
    <rPh sb="0" eb="2">
      <t>キギョウ</t>
    </rPh>
    <rPh sb="5" eb="7">
      <t>ソウダン</t>
    </rPh>
    <rPh sb="7" eb="9">
      <t>タイオウ</t>
    </rPh>
    <rPh sb="10" eb="12">
      <t>デンワ</t>
    </rPh>
    <phoneticPr fontId="2"/>
  </si>
  <si>
    <t>セミナー等イベント準備作業（名簿作成、会場設営、印刷、チラシ準備諸々）</t>
    <rPh sb="4" eb="5">
      <t>トウ</t>
    </rPh>
    <rPh sb="9" eb="11">
      <t>ジュンビ</t>
    </rPh>
    <rPh sb="11" eb="13">
      <t>サギョウ</t>
    </rPh>
    <rPh sb="14" eb="16">
      <t>メイボ</t>
    </rPh>
    <rPh sb="16" eb="18">
      <t>サクセイ</t>
    </rPh>
    <rPh sb="19" eb="21">
      <t>カイジョウ</t>
    </rPh>
    <rPh sb="21" eb="23">
      <t>セツエイ</t>
    </rPh>
    <rPh sb="24" eb="26">
      <t>インサツ</t>
    </rPh>
    <rPh sb="30" eb="32">
      <t>ジュンビ</t>
    </rPh>
    <rPh sb="32" eb="34">
      <t>モロモロ</t>
    </rPh>
    <phoneticPr fontId="2"/>
  </si>
  <si>
    <t>他部門からのチラシ準備依頼に基づく作業一式（印刷、セットつくり、諸々）</t>
    <rPh sb="0" eb="3">
      <t>タブモン</t>
    </rPh>
    <rPh sb="9" eb="11">
      <t>ジュンビ</t>
    </rPh>
    <rPh sb="11" eb="13">
      <t>イライ</t>
    </rPh>
    <rPh sb="14" eb="15">
      <t>モト</t>
    </rPh>
    <rPh sb="17" eb="19">
      <t>サギョウ</t>
    </rPh>
    <rPh sb="19" eb="21">
      <t>イッシキ</t>
    </rPh>
    <rPh sb="22" eb="24">
      <t>インサツ</t>
    </rPh>
    <rPh sb="32" eb="34">
      <t>モロモロ</t>
    </rPh>
    <phoneticPr fontId="2"/>
  </si>
  <si>
    <t>事務処理（社内メール対応）</t>
    <rPh sb="0" eb="2">
      <t>ジム</t>
    </rPh>
    <rPh sb="2" eb="4">
      <t>ショリ</t>
    </rPh>
    <rPh sb="5" eb="7">
      <t>シャナイ</t>
    </rPh>
    <rPh sb="10" eb="12">
      <t>タイオウ</t>
    </rPh>
    <phoneticPr fontId="2"/>
  </si>
  <si>
    <t>事務処理（決裁関連）</t>
    <rPh sb="0" eb="2">
      <t>ジム</t>
    </rPh>
    <rPh sb="2" eb="4">
      <t>ショリ</t>
    </rPh>
    <rPh sb="5" eb="7">
      <t>ケッサイ</t>
    </rPh>
    <rPh sb="7" eb="9">
      <t>カンレン</t>
    </rPh>
    <phoneticPr fontId="2"/>
  </si>
  <si>
    <t>事務処理（イベント企画関連）</t>
    <rPh sb="0" eb="4">
      <t>ジムショリ</t>
    </rPh>
    <rPh sb="9" eb="11">
      <t>キカク</t>
    </rPh>
    <rPh sb="11" eb="13">
      <t>カンレン</t>
    </rPh>
    <phoneticPr fontId="2"/>
  </si>
  <si>
    <t>事務処理（その他）</t>
    <rPh sb="0" eb="2">
      <t>ジム</t>
    </rPh>
    <rPh sb="2" eb="4">
      <t>ショリ</t>
    </rPh>
    <rPh sb="7" eb="8">
      <t>タ</t>
    </rPh>
    <phoneticPr fontId="2"/>
  </si>
  <si>
    <t>待機・予備時間</t>
    <rPh sb="0" eb="2">
      <t>タイキ</t>
    </rPh>
    <rPh sb="3" eb="5">
      <t>ヨビ</t>
    </rPh>
    <rPh sb="5" eb="7">
      <t>ジカン</t>
    </rPh>
    <phoneticPr fontId="2"/>
  </si>
  <si>
    <t>休憩</t>
    <rPh sb="0" eb="2">
      <t>キュウケイ</t>
    </rPh>
    <phoneticPr fontId="2"/>
  </si>
  <si>
    <t>仕事分類</t>
    <rPh sb="0" eb="2">
      <t>シゴト</t>
    </rPh>
    <rPh sb="2" eb="4">
      <t>ブンルイ</t>
    </rPh>
    <phoneticPr fontId="2"/>
  </si>
  <si>
    <t>待機・予備時間</t>
  </si>
  <si>
    <t>移動</t>
  </si>
  <si>
    <t>移動</t>
    <rPh sb="0" eb="2">
      <t>イドウ</t>
    </rPh>
    <phoneticPr fontId="2"/>
  </si>
  <si>
    <t>外部向けＯＳＦの広報</t>
  </si>
  <si>
    <t>外部向けＯＳＦの広報</t>
    <rPh sb="0" eb="2">
      <t>ガイブ</t>
    </rPh>
    <rPh sb="2" eb="3">
      <t>ム</t>
    </rPh>
    <rPh sb="8" eb="10">
      <t>コウホウ</t>
    </rPh>
    <phoneticPr fontId="2"/>
  </si>
  <si>
    <t>広報　永原さん打合せ</t>
    <rPh sb="0" eb="2">
      <t>コウホウ</t>
    </rPh>
    <rPh sb="3" eb="5">
      <t>ナガハラ</t>
    </rPh>
    <rPh sb="7" eb="9">
      <t>ウチアワ</t>
    </rPh>
    <phoneticPr fontId="2"/>
  </si>
  <si>
    <t>行ラベル</t>
  </si>
  <si>
    <t>総計</t>
  </si>
  <si>
    <t>事務処理（その他）</t>
  </si>
  <si>
    <t>他部門からのチラシ準備依頼に基づく作業一式（印刷、セットつくり、諸々）</t>
  </si>
  <si>
    <t>企業からの相談対応（来所）</t>
  </si>
  <si>
    <t>事務処理（イベント企画関連）</t>
  </si>
  <si>
    <t>セミナー等イベント準備作業（名簿作成、会場設営、印刷、チラシ準備諸々）</t>
  </si>
  <si>
    <t>社内会議・打合せ（企画）</t>
  </si>
  <si>
    <t>事務処理（決裁関連）</t>
  </si>
  <si>
    <t>時間</t>
    <rPh sb="0" eb="2">
      <t>ジカン</t>
    </rPh>
    <phoneticPr fontId="2"/>
  </si>
  <si>
    <t>合計 / 時間</t>
  </si>
  <si>
    <t>就活フォローアップ科　ＨＰコンテンツ作成</t>
    <rPh sb="0" eb="2">
      <t>シュウカツ</t>
    </rPh>
    <rPh sb="9" eb="10">
      <t>カ</t>
    </rPh>
    <rPh sb="18" eb="20">
      <t>サクセイ</t>
    </rPh>
    <phoneticPr fontId="2"/>
  </si>
  <si>
    <t>OSFメルマガ配信設定</t>
    <rPh sb="7" eb="9">
      <t>ハイシン</t>
    </rPh>
    <rPh sb="9" eb="11">
      <t>セッテイ</t>
    </rPh>
    <phoneticPr fontId="2"/>
  </si>
  <si>
    <t>ジョブフェアメルマガ配信設定</t>
    <rPh sb="10" eb="12">
      <t>ハイシン</t>
    </rPh>
    <rPh sb="12" eb="14">
      <t>セッテイ</t>
    </rPh>
    <phoneticPr fontId="2"/>
  </si>
  <si>
    <t>事務処理（企業、求職者メール・メルマガ対応）</t>
  </si>
  <si>
    <t>事務処理（企業、求職者メール・メルマガ対応）</t>
    <rPh sb="0" eb="2">
      <t>ジム</t>
    </rPh>
    <rPh sb="2" eb="4">
      <t>ショリ</t>
    </rPh>
    <rPh sb="5" eb="7">
      <t>キギョウ</t>
    </rPh>
    <rPh sb="8" eb="10">
      <t>キュウショク</t>
    </rPh>
    <rPh sb="10" eb="11">
      <t>シャ</t>
    </rPh>
    <rPh sb="19" eb="21">
      <t>タイオウ</t>
    </rPh>
    <phoneticPr fontId="2"/>
  </si>
  <si>
    <t>事務処理（大阪府メール、メルマガ対応）</t>
  </si>
  <si>
    <t>事務処理（大阪府メール、メルマガ対応）</t>
    <rPh sb="0" eb="2">
      <t>ジム</t>
    </rPh>
    <rPh sb="2" eb="4">
      <t>ショリ</t>
    </rPh>
    <rPh sb="5" eb="8">
      <t>オオサカフ</t>
    </rPh>
    <rPh sb="16" eb="18">
      <t>タイオウ</t>
    </rPh>
    <phoneticPr fontId="2"/>
  </si>
  <si>
    <t>イベント用チラシセット</t>
    <rPh sb="4" eb="5">
      <t>ヨウ</t>
    </rPh>
    <phoneticPr fontId="2"/>
  </si>
  <si>
    <t>３階　待機　業務マニュアル作成</t>
    <rPh sb="1" eb="2">
      <t>カイ</t>
    </rPh>
    <rPh sb="3" eb="5">
      <t>タイキ</t>
    </rPh>
    <rPh sb="6" eb="8">
      <t>ギョウム</t>
    </rPh>
    <rPh sb="13" eb="15">
      <t>サクセイ</t>
    </rPh>
    <phoneticPr fontId="2"/>
  </si>
  <si>
    <t>活動識別
（価値ランク）</t>
    <rPh sb="0" eb="2">
      <t>カツドウ</t>
    </rPh>
    <rPh sb="2" eb="4">
      <t>シキベツ</t>
    </rPh>
    <rPh sb="6" eb="8">
      <t>カチ</t>
    </rPh>
    <phoneticPr fontId="2"/>
  </si>
  <si>
    <t>原価集計対象</t>
    <rPh sb="0" eb="2">
      <t>ゲンカ</t>
    </rPh>
    <rPh sb="2" eb="4">
      <t>シュウケイ</t>
    </rPh>
    <rPh sb="4" eb="6">
      <t>タイショウ</t>
    </rPh>
    <phoneticPr fontId="2"/>
  </si>
  <si>
    <t>企業相談</t>
  </si>
  <si>
    <t>企業相談</t>
    <rPh sb="0" eb="2">
      <t>キギョウ</t>
    </rPh>
    <rPh sb="2" eb="4">
      <t>ソウダン</t>
    </rPh>
    <phoneticPr fontId="2"/>
  </si>
  <si>
    <t>セミナー・イベント</t>
  </si>
  <si>
    <t>セミナー・イベント</t>
    <phoneticPr fontId="2"/>
  </si>
  <si>
    <t>合計 / 活動識別
（価値ランク）</t>
  </si>
  <si>
    <t>３階　待機　合同企業説明会実績データ分析</t>
    <rPh sb="1" eb="2">
      <t>カイ</t>
    </rPh>
    <rPh sb="3" eb="5">
      <t>タイキ</t>
    </rPh>
    <rPh sb="6" eb="8">
      <t>ゴウドウ</t>
    </rPh>
    <rPh sb="8" eb="10">
      <t>キギョウ</t>
    </rPh>
    <rPh sb="10" eb="13">
      <t>セツメイカイ</t>
    </rPh>
    <rPh sb="13" eb="15">
      <t>ジッセキ</t>
    </rPh>
    <rPh sb="18" eb="20">
      <t>ブンセキ</t>
    </rPh>
    <phoneticPr fontId="2"/>
  </si>
  <si>
    <t>セミナー実施決裁</t>
    <rPh sb="4" eb="6">
      <t>ジッシ</t>
    </rPh>
    <rPh sb="6" eb="8">
      <t>ケッサイ</t>
    </rPh>
    <phoneticPr fontId="2"/>
  </si>
  <si>
    <t>企業向けセミナーメルマガ決裁作成</t>
    <rPh sb="0" eb="2">
      <t>キギョウ</t>
    </rPh>
    <rPh sb="2" eb="3">
      <t>ム</t>
    </rPh>
    <rPh sb="12" eb="14">
      <t>ケッサイ</t>
    </rPh>
    <rPh sb="14" eb="16">
      <t>サクセイ</t>
    </rPh>
    <phoneticPr fontId="2"/>
  </si>
  <si>
    <t>仕事発見カフェ</t>
    <rPh sb="0" eb="2">
      <t>シゴト</t>
    </rPh>
    <rPh sb="2" eb="4">
      <t>ハッケン</t>
    </rPh>
    <phoneticPr fontId="2"/>
  </si>
  <si>
    <t>仕事発見カフェ準備</t>
    <rPh sb="0" eb="2">
      <t>シゴト</t>
    </rPh>
    <rPh sb="2" eb="4">
      <t>ハッケン</t>
    </rPh>
    <rPh sb="7" eb="9">
      <t>ジュンビ</t>
    </rPh>
    <phoneticPr fontId="2"/>
  </si>
  <si>
    <t>仕事発見カフェ片付け</t>
    <rPh sb="0" eb="2">
      <t>シゴト</t>
    </rPh>
    <rPh sb="2" eb="4">
      <t>ハッケン</t>
    </rPh>
    <rPh sb="7" eb="9">
      <t>カタヅ</t>
    </rPh>
    <phoneticPr fontId="2"/>
  </si>
  <si>
    <t>活動</t>
    <rPh sb="0" eb="2">
      <t>カツドウ</t>
    </rPh>
    <phoneticPr fontId="2"/>
  </si>
  <si>
    <t>提供サービス</t>
    <rPh sb="0" eb="2">
      <t>テイキョウ</t>
    </rPh>
    <phoneticPr fontId="2"/>
  </si>
  <si>
    <t>設備費（円／H）</t>
    <rPh sb="0" eb="2">
      <t>セツビ</t>
    </rPh>
    <rPh sb="2" eb="3">
      <t>ヒ</t>
    </rPh>
    <rPh sb="4" eb="5">
      <t>エン</t>
    </rPh>
    <phoneticPr fontId="2"/>
  </si>
  <si>
    <t>時給（円／H)</t>
    <rPh sb="0" eb="2">
      <t>ジキュウ</t>
    </rPh>
    <rPh sb="3" eb="4">
      <t>エン</t>
    </rPh>
    <phoneticPr fontId="2"/>
  </si>
  <si>
    <t>原価作用因</t>
    <rPh sb="0" eb="2">
      <t>ゲンカ</t>
    </rPh>
    <rPh sb="2" eb="4">
      <t>サヨウ</t>
    </rPh>
    <rPh sb="4" eb="5">
      <t>イン</t>
    </rPh>
    <phoneticPr fontId="2"/>
  </si>
  <si>
    <t>単位当り原価</t>
    <rPh sb="0" eb="2">
      <t>タンイ</t>
    </rPh>
    <rPh sb="2" eb="3">
      <t>ア</t>
    </rPh>
    <rPh sb="4" eb="6">
      <t>ゲンカ</t>
    </rPh>
    <phoneticPr fontId="2"/>
  </si>
  <si>
    <t>資源作用因</t>
    <rPh sb="0" eb="2">
      <t>シゲン</t>
    </rPh>
    <rPh sb="2" eb="4">
      <t>サヨウ</t>
    </rPh>
    <rPh sb="4" eb="5">
      <t>イン</t>
    </rPh>
    <phoneticPr fontId="2"/>
  </si>
  <si>
    <t>経営資源</t>
    <rPh sb="0" eb="2">
      <t>ケイエイ</t>
    </rPh>
    <rPh sb="2" eb="4">
      <t>シゲン</t>
    </rPh>
    <phoneticPr fontId="2"/>
  </si>
  <si>
    <t>作業時間</t>
    <rPh sb="0" eb="2">
      <t>サギョウ</t>
    </rPh>
    <rPh sb="2" eb="4">
      <t>ジカン</t>
    </rPh>
    <phoneticPr fontId="2"/>
  </si>
  <si>
    <t>IT設備</t>
    <rPh sb="2" eb="4">
      <t>セツビ</t>
    </rPh>
    <phoneticPr fontId="2"/>
  </si>
  <si>
    <t>人_原価
時間×時給</t>
    <rPh sb="0" eb="1">
      <t>ヒト</t>
    </rPh>
    <rPh sb="2" eb="4">
      <t>ゲンカ</t>
    </rPh>
    <rPh sb="5" eb="7">
      <t>ジカン</t>
    </rPh>
    <rPh sb="8" eb="10">
      <t>ジキュウ</t>
    </rPh>
    <phoneticPr fontId="2"/>
  </si>
  <si>
    <t>IT設備_原価
時間×設備費</t>
    <rPh sb="2" eb="4">
      <t>セツビ</t>
    </rPh>
    <rPh sb="5" eb="7">
      <t>ゲンカ</t>
    </rPh>
    <rPh sb="8" eb="10">
      <t>ジカン</t>
    </rPh>
    <rPh sb="11" eb="14">
      <t>セツビヒ</t>
    </rPh>
    <phoneticPr fontId="2"/>
  </si>
  <si>
    <t>人</t>
    <rPh sb="0" eb="1">
      <t>ヒト</t>
    </rPh>
    <phoneticPr fontId="2"/>
  </si>
  <si>
    <t>原価計</t>
    <rPh sb="0" eb="2">
      <t>ゲンカ</t>
    </rPh>
    <rPh sb="2" eb="3">
      <t>ケイ</t>
    </rPh>
    <phoneticPr fontId="2"/>
  </si>
  <si>
    <t>合計 / 原価計</t>
  </si>
  <si>
    <t>サービス無し</t>
  </si>
  <si>
    <t>サービス無し</t>
    <rPh sb="4" eb="5">
      <t>ナ</t>
    </rPh>
    <phoneticPr fontId="2"/>
  </si>
  <si>
    <t>サービス無し</t>
    <phoneticPr fontId="2"/>
  </si>
  <si>
    <t>列ラベル</t>
  </si>
  <si>
    <t>その他</t>
    <rPh sb="2" eb="3">
      <t>タ</t>
    </rPh>
    <phoneticPr fontId="2"/>
  </si>
  <si>
    <t>資源</t>
    <rPh sb="0" eb="2">
      <t>シゲン</t>
    </rPh>
    <phoneticPr fontId="2"/>
  </si>
  <si>
    <t>人</t>
    <rPh sb="0" eb="1">
      <t>ヒト</t>
    </rPh>
    <phoneticPr fontId="2"/>
  </si>
  <si>
    <t>ＩＴ設備</t>
    <rPh sb="2" eb="4">
      <t>セツビ</t>
    </rPh>
    <phoneticPr fontId="2"/>
  </si>
  <si>
    <t>セミナーシナリオ検討・パワーポイント作成</t>
    <rPh sb="8" eb="10">
      <t>ケントウ</t>
    </rPh>
    <rPh sb="18" eb="20">
      <t>サクセイ</t>
    </rPh>
    <phoneticPr fontId="2"/>
  </si>
  <si>
    <t>企業来所対応　セミナー、イベント案内、メンバー登録</t>
    <rPh sb="0" eb="2">
      <t>キギョウ</t>
    </rPh>
    <rPh sb="2" eb="3">
      <t>ライ</t>
    </rPh>
    <rPh sb="3" eb="4">
      <t>ショ</t>
    </rPh>
    <rPh sb="4" eb="6">
      <t>タイオウ</t>
    </rPh>
    <rPh sb="16" eb="18">
      <t>アンナイ</t>
    </rPh>
    <rPh sb="23" eb="25">
      <t>トウロク</t>
    </rPh>
    <phoneticPr fontId="2"/>
  </si>
  <si>
    <t>週報作成</t>
    <rPh sb="0" eb="2">
      <t>シュウホウ</t>
    </rPh>
    <rPh sb="2" eb="4">
      <t>サクセイ</t>
    </rPh>
    <phoneticPr fontId="2"/>
  </si>
  <si>
    <t>なぜストレスに関するセミナーが人気かＮＥＴ検索</t>
    <rPh sb="7" eb="8">
      <t>カン</t>
    </rPh>
    <rPh sb="15" eb="17">
      <t>ニンキ</t>
    </rPh>
    <rPh sb="21" eb="23">
      <t>ケンサク</t>
    </rPh>
    <phoneticPr fontId="2"/>
  </si>
  <si>
    <t>日間</t>
    <rPh sb="0" eb="1">
      <t>ヒ</t>
    </rPh>
    <rPh sb="1" eb="2">
      <t>カン</t>
    </rPh>
    <phoneticPr fontId="2"/>
  </si>
  <si>
    <t>日</t>
    <rPh sb="0" eb="1">
      <t>ヒ</t>
    </rPh>
    <phoneticPr fontId="2"/>
  </si>
  <si>
    <t>調査日数</t>
    <rPh sb="0" eb="2">
      <t>チョウサ</t>
    </rPh>
    <rPh sb="2" eb="4">
      <t>ニッスウ</t>
    </rPh>
    <phoneticPr fontId="2"/>
  </si>
  <si>
    <t>3F 待機</t>
    <rPh sb="3" eb="5">
      <t>タイキ</t>
    </rPh>
    <phoneticPr fontId="2"/>
  </si>
  <si>
    <t>セミナー発表準備</t>
    <rPh sb="4" eb="6">
      <t>ハッピョウ</t>
    </rPh>
    <rPh sb="6" eb="8">
      <t>ジュンビ</t>
    </rPh>
    <phoneticPr fontId="2"/>
  </si>
  <si>
    <t>来所企業の対応</t>
    <rPh sb="0" eb="1">
      <t>ライ</t>
    </rPh>
    <rPh sb="1" eb="2">
      <t>ショ</t>
    </rPh>
    <rPh sb="2" eb="4">
      <t>キギョウ</t>
    </rPh>
    <rPh sb="5" eb="7">
      <t>タイオウ</t>
    </rPh>
    <phoneticPr fontId="2"/>
  </si>
  <si>
    <t>週間</t>
    <rPh sb="0" eb="2">
      <t>シュウカン</t>
    </rPh>
    <phoneticPr fontId="2"/>
  </si>
  <si>
    <t>2月三島講師セミナー日程変更調整</t>
    <rPh sb="1" eb="2">
      <t>ガツ</t>
    </rPh>
    <rPh sb="2" eb="4">
      <t>ミシマ</t>
    </rPh>
    <rPh sb="4" eb="6">
      <t>コウシ</t>
    </rPh>
    <rPh sb="10" eb="12">
      <t>ニッテイ</t>
    </rPh>
    <rPh sb="12" eb="14">
      <t>ヘンコウ</t>
    </rPh>
    <rPh sb="14" eb="16">
      <t>チョウセイ</t>
    </rPh>
    <phoneticPr fontId="2"/>
  </si>
  <si>
    <t>就活フォローアップ科</t>
    <rPh sb="0" eb="2">
      <t>シュウカツ</t>
    </rPh>
    <rPh sb="9" eb="10">
      <t>カ</t>
    </rPh>
    <phoneticPr fontId="2"/>
  </si>
  <si>
    <t>就活フォローアップ科　ＤＭ決裁作成</t>
    <rPh sb="0" eb="2">
      <t>シュウカツ</t>
    </rPh>
    <rPh sb="9" eb="10">
      <t>カ</t>
    </rPh>
    <rPh sb="13" eb="15">
      <t>ケッサイ</t>
    </rPh>
    <rPh sb="15" eb="17">
      <t>サクセイ</t>
    </rPh>
    <phoneticPr fontId="2"/>
  </si>
  <si>
    <t>ＯＳＦ号外メルマガ文案作成</t>
    <rPh sb="3" eb="5">
      <t>ゴウガイ</t>
    </rPh>
    <rPh sb="9" eb="11">
      <t>ブンアン</t>
    </rPh>
    <rPh sb="11" eb="13">
      <t>サクセイ</t>
    </rPh>
    <phoneticPr fontId="2"/>
  </si>
  <si>
    <t>共同利用ＨＰ修正</t>
    <rPh sb="0" eb="2">
      <t>キョウドウ</t>
    </rPh>
    <rPh sb="2" eb="4">
      <t>リヨウ</t>
    </rPh>
    <rPh sb="6" eb="8">
      <t>シュウセイ</t>
    </rPh>
    <phoneticPr fontId="2"/>
  </si>
  <si>
    <t>号外メルマガ作成</t>
    <phoneticPr fontId="2"/>
  </si>
  <si>
    <t>2月企画書作成、三島講師との調整</t>
    <rPh sb="1" eb="2">
      <t>ガツ</t>
    </rPh>
    <rPh sb="2" eb="5">
      <t>キカクショ</t>
    </rPh>
    <rPh sb="5" eb="7">
      <t>サクセイ</t>
    </rPh>
    <rPh sb="8" eb="10">
      <t>ミシマ</t>
    </rPh>
    <rPh sb="10" eb="12">
      <t>コウシ</t>
    </rPh>
    <rPh sb="14" eb="16">
      <t>チョウセイ</t>
    </rPh>
    <phoneticPr fontId="2"/>
  </si>
  <si>
    <t>就活フォローアップ科広報打合せ</t>
    <rPh sb="0" eb="2">
      <t>シュウカツ</t>
    </rPh>
    <rPh sb="9" eb="10">
      <t>カ</t>
    </rPh>
    <rPh sb="10" eb="12">
      <t>コウホウ</t>
    </rPh>
    <rPh sb="12" eb="14">
      <t>ウチアワ</t>
    </rPh>
    <phoneticPr fontId="2"/>
  </si>
  <si>
    <t>アドバイスビズＨＰコンテンツ作成</t>
    <rPh sb="14" eb="16">
      <t>サクセイ</t>
    </rPh>
    <phoneticPr fontId="2"/>
  </si>
  <si>
    <t>事務処理</t>
    <rPh sb="0" eb="2">
      <t>ジム</t>
    </rPh>
    <rPh sb="2" eb="4">
      <t>ショリ</t>
    </rPh>
    <phoneticPr fontId="2"/>
  </si>
  <si>
    <t>ＳＦ研修会（ハロラ、大阪府）</t>
    <rPh sb="2" eb="5">
      <t>ケンシュウカイ</t>
    </rPh>
    <rPh sb="10" eb="13">
      <t>オオサカフ</t>
    </rPh>
    <phoneticPr fontId="2"/>
  </si>
  <si>
    <t>就活フォローアップ科　大阪府宮本さん打合せ</t>
    <rPh sb="0" eb="2">
      <t>シュウカツ</t>
    </rPh>
    <rPh sb="9" eb="10">
      <t>カ</t>
    </rPh>
    <rPh sb="11" eb="14">
      <t>オオサカフ</t>
    </rPh>
    <rPh sb="14" eb="16">
      <t>ミヤモト</t>
    </rPh>
    <rPh sb="18" eb="20">
      <t>ウチアワ</t>
    </rPh>
    <phoneticPr fontId="2"/>
  </si>
  <si>
    <t>社内会議・打合せ（情報共有・調整）</t>
  </si>
  <si>
    <t>大阪府との会議・打合せ</t>
  </si>
  <si>
    <t>就活フォローアップ科　ＤＭ送付状の作成とサンコーダイレクトとの調整</t>
    <rPh sb="0" eb="2">
      <t>シュウカツ</t>
    </rPh>
    <rPh sb="9" eb="10">
      <t>カ</t>
    </rPh>
    <rPh sb="13" eb="16">
      <t>ソウフジョウ</t>
    </rPh>
    <rPh sb="17" eb="19">
      <t>サクセイ</t>
    </rPh>
    <rPh sb="31" eb="33">
      <t>チョウセイ</t>
    </rPh>
    <phoneticPr fontId="2"/>
  </si>
  <si>
    <t>商工中金様の来所準備及び待機</t>
    <rPh sb="0" eb="2">
      <t>ショウコウ</t>
    </rPh>
    <rPh sb="2" eb="4">
      <t>チュウキン</t>
    </rPh>
    <rPh sb="4" eb="5">
      <t>サマ</t>
    </rPh>
    <rPh sb="6" eb="7">
      <t>ライ</t>
    </rPh>
    <rPh sb="7" eb="8">
      <t>ショ</t>
    </rPh>
    <rPh sb="8" eb="10">
      <t>ジュンビ</t>
    </rPh>
    <rPh sb="10" eb="11">
      <t>オヨ</t>
    </rPh>
    <rPh sb="12" eb="14">
      <t>タイキ</t>
    </rPh>
    <phoneticPr fontId="2"/>
  </si>
  <si>
    <t>商工中金様来所対応</t>
    <rPh sb="0" eb="2">
      <t>ショウコウ</t>
    </rPh>
    <rPh sb="2" eb="4">
      <t>チュウキン</t>
    </rPh>
    <rPh sb="4" eb="5">
      <t>サマ</t>
    </rPh>
    <rPh sb="5" eb="6">
      <t>ライ</t>
    </rPh>
    <rPh sb="6" eb="7">
      <t>ショ</t>
    </rPh>
    <rPh sb="7" eb="9">
      <t>タイオウ</t>
    </rPh>
    <phoneticPr fontId="2"/>
  </si>
  <si>
    <t>ＯＳＦメルマガ号外　打合せ、調整（府、ハロラ）</t>
    <rPh sb="7" eb="9">
      <t>ゴウガイ</t>
    </rPh>
    <rPh sb="10" eb="12">
      <t>ウチアワ</t>
    </rPh>
    <rPh sb="14" eb="16">
      <t>チョウセイ</t>
    </rPh>
    <rPh sb="17" eb="18">
      <t>フ</t>
    </rPh>
    <phoneticPr fontId="2"/>
  </si>
  <si>
    <t>企業相談　電話対応</t>
    <rPh sb="0" eb="2">
      <t>キギョウ</t>
    </rPh>
    <rPh sb="2" eb="4">
      <t>ソウダン</t>
    </rPh>
    <rPh sb="5" eb="7">
      <t>デンワ</t>
    </rPh>
    <rPh sb="7" eb="9">
      <t>タイオウ</t>
    </rPh>
    <phoneticPr fontId="2"/>
  </si>
  <si>
    <t>電話対応（企業）</t>
    <rPh sb="0" eb="2">
      <t>デンワ</t>
    </rPh>
    <rPh sb="2" eb="4">
      <t>タイオウ</t>
    </rPh>
    <rPh sb="5" eb="7">
      <t>キギョウ</t>
    </rPh>
    <phoneticPr fontId="2"/>
  </si>
  <si>
    <t>待機</t>
    <rPh sb="0" eb="2">
      <t>タイキ</t>
    </rPh>
    <phoneticPr fontId="2"/>
  </si>
  <si>
    <t>企業からの相談対応（電話）</t>
  </si>
  <si>
    <t>HPコンテンツの修正・手直し</t>
    <rPh sb="8" eb="10">
      <t>シュウセイ</t>
    </rPh>
    <rPh sb="11" eb="13">
      <t>テナオ</t>
    </rPh>
    <phoneticPr fontId="2"/>
  </si>
  <si>
    <t>移動８Ｆ→３Ｆ移動</t>
    <rPh sb="0" eb="2">
      <t>イドウ</t>
    </rPh>
    <rPh sb="7" eb="9">
      <t>イドウ</t>
    </rPh>
    <phoneticPr fontId="2"/>
  </si>
  <si>
    <t>1月セミナーメルマガ作成</t>
    <rPh sb="1" eb="2">
      <t>ガツ</t>
    </rPh>
    <rPh sb="10" eb="12">
      <t>サクセイ</t>
    </rPh>
    <phoneticPr fontId="2"/>
  </si>
  <si>
    <t>企業来所相談</t>
    <rPh sb="0" eb="2">
      <t>キギョウ</t>
    </rPh>
    <rPh sb="2" eb="3">
      <t>ライ</t>
    </rPh>
    <rPh sb="3" eb="4">
      <t>ショ</t>
    </rPh>
    <rPh sb="4" eb="6">
      <t>ソウダン</t>
    </rPh>
    <phoneticPr fontId="2"/>
  </si>
  <si>
    <t>メルマガ決裁作成</t>
    <rPh sb="4" eb="6">
      <t>ケッサイ</t>
    </rPh>
    <rPh sb="6" eb="8">
      <t>サクセイ</t>
    </rPh>
    <phoneticPr fontId="2"/>
  </si>
  <si>
    <t>メルマガ文間違い、お詫び</t>
    <rPh sb="4" eb="5">
      <t>ブン</t>
    </rPh>
    <rPh sb="5" eb="7">
      <t>マチガ</t>
    </rPh>
    <rPh sb="10" eb="11">
      <t>ワ</t>
    </rPh>
    <phoneticPr fontId="2"/>
  </si>
  <si>
    <t>データの個数 / 所要時間2</t>
  </si>
  <si>
    <t>アドビス　広報ミーティング</t>
    <rPh sb="5" eb="7">
      <t>コウホウ</t>
    </rPh>
    <phoneticPr fontId="2"/>
  </si>
  <si>
    <t>奥田講師情報交換</t>
    <rPh sb="0" eb="2">
      <t>オクダ</t>
    </rPh>
    <rPh sb="2" eb="4">
      <t>コウシ</t>
    </rPh>
    <rPh sb="4" eb="6">
      <t>ジョウホウ</t>
    </rPh>
    <rPh sb="6" eb="8">
      <t>コウカン</t>
    </rPh>
    <phoneticPr fontId="2"/>
  </si>
  <si>
    <t>企業、協力団体との打合せ（イベント企画）</t>
  </si>
  <si>
    <t>OSF企業向けメルマガ作成、決裁</t>
    <rPh sb="3" eb="6">
      <t>キギョウム</t>
    </rPh>
    <rPh sb="11" eb="13">
      <t>サクセイ</t>
    </rPh>
    <rPh sb="14" eb="16">
      <t>ケッサイ</t>
    </rPh>
    <phoneticPr fontId="2"/>
  </si>
  <si>
    <t>検査書類作成</t>
    <rPh sb="0" eb="2">
      <t>ケンサ</t>
    </rPh>
    <rPh sb="2" eb="4">
      <t>ショルイ</t>
    </rPh>
    <rPh sb="4" eb="6">
      <t>サクセイ</t>
    </rPh>
    <phoneticPr fontId="2"/>
  </si>
  <si>
    <t>講師謝金支払処理</t>
    <rPh sb="0" eb="2">
      <t>コウシ</t>
    </rPh>
    <rPh sb="2" eb="4">
      <t>シャキン</t>
    </rPh>
    <rPh sb="4" eb="6">
      <t>シハライ</t>
    </rPh>
    <rPh sb="6" eb="8">
      <t>ショリ</t>
    </rPh>
    <phoneticPr fontId="2"/>
  </si>
  <si>
    <t>来所企業相談</t>
    <rPh sb="0" eb="1">
      <t>ライ</t>
    </rPh>
    <rPh sb="1" eb="2">
      <t>ショ</t>
    </rPh>
    <rPh sb="2" eb="4">
      <t>キギョウ</t>
    </rPh>
    <rPh sb="4" eb="6">
      <t>ソウダン</t>
    </rPh>
    <phoneticPr fontId="2"/>
  </si>
  <si>
    <t>アドビズ　新パンフ案作成</t>
    <rPh sb="5" eb="6">
      <t>シン</t>
    </rPh>
    <rPh sb="9" eb="10">
      <t>アン</t>
    </rPh>
    <rPh sb="10" eb="12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</si>
</sst>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;[Red]\-#,##0.0"/>
    <numFmt numFmtId="177" formatCode="#,##0;&quot;▲ &quot;#,##0"/>
    <numFmt numFmtId="178" formatCode="h:mm;@"/>
    <numFmt numFmtId="179" formatCode="#,##0_);[Red]\(#,##0\)"/>
    <numFmt numFmtId="180" formatCode="0.00_ "/>
    <numFmt numFmtId="181" formatCode="#,##0_ "/>
    <numFmt numFmtId="182" formatCode="#,##0.00_ "/>
    <numFmt numFmtId="183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8" fontId="3" fillId="2" borderId="1" xfId="1" applyFont="1" applyFill="1" applyBorder="1">
      <alignment vertical="center"/>
    </xf>
    <xf numFmtId="38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38" fontId="3" fillId="3" borderId="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81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79" fontId="3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38" fontId="0" fillId="5" borderId="1" xfId="1" applyFont="1" applyFill="1" applyBorder="1" applyAlignment="1">
      <alignment horizontal="center" vertical="center"/>
    </xf>
    <xf numFmtId="182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 wrapText="1"/>
    </xf>
    <xf numFmtId="178" fontId="3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>
      <alignment vertical="center"/>
    </xf>
    <xf numFmtId="183" fontId="0" fillId="0" borderId="0" xfId="0" applyNumberForma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8">
    <dxf>
      <numFmt numFmtId="183" formatCode="0.0%"/>
    </dxf>
    <dxf>
      <numFmt numFmtId="183" formatCode="0.0%"/>
    </dxf>
    <dxf>
      <numFmt numFmtId="181" formatCode="#,##0_ "/>
    </dxf>
    <dxf>
      <numFmt numFmtId="179" formatCode="#,##0_);[Red]\(#,##0\)"/>
    </dxf>
    <dxf>
      <numFmt numFmtId="179" formatCode="#,##0_);[Red]\(#,##0\)"/>
    </dxf>
    <dxf>
      <numFmt numFmtId="181" formatCode="#,##0_ "/>
    </dxf>
    <dxf>
      <numFmt numFmtId="179" formatCode="#,##0_);[Red]\(#,##0\)"/>
    </dxf>
    <dxf>
      <numFmt numFmtId="179" formatCode="#,##0_);[Red]\(#,##0\)"/>
    </dxf>
    <dxf>
      <numFmt numFmtId="181" formatCode="#,##0_ "/>
    </dxf>
    <dxf>
      <numFmt numFmtId="183" formatCode="0.0%"/>
    </dxf>
    <dxf>
      <numFmt numFmtId="183" formatCode="0.0%"/>
    </dxf>
    <dxf>
      <numFmt numFmtId="181" formatCode="#,##0_ "/>
    </dxf>
    <dxf>
      <numFmt numFmtId="183" formatCode="0.0%"/>
    </dxf>
    <dxf>
      <numFmt numFmtId="183" formatCode="0.0%"/>
    </dxf>
    <dxf>
      <numFmt numFmtId="181" formatCode="#,##0_ "/>
    </dxf>
    <dxf>
      <numFmt numFmtId="181" formatCode="#,##0_ "/>
    </dxf>
    <dxf>
      <numFmt numFmtId="183" formatCode="0.0%"/>
    </dxf>
    <dxf>
      <numFmt numFmtId="183" formatCode="0.0%"/>
    </dxf>
    <dxf>
      <numFmt numFmtId="183" formatCode="0.0%"/>
    </dxf>
    <dxf>
      <numFmt numFmtId="183" formatCode="0.0%"/>
    </dxf>
    <dxf>
      <numFmt numFmtId="183" formatCode="0.0%"/>
    </dxf>
    <dxf>
      <numFmt numFmtId="183" formatCode="0.0%"/>
    </dxf>
    <dxf>
      <numFmt numFmtId="183" formatCode="0.0%"/>
    </dxf>
    <dxf>
      <numFmt numFmtId="183" formatCode="0.0%"/>
    </dxf>
    <dxf>
      <numFmt numFmtId="181" formatCode="#,##0_ "/>
    </dxf>
    <dxf>
      <numFmt numFmtId="181" formatCode="#,##0_ "/>
    </dxf>
    <dxf>
      <numFmt numFmtId="179" formatCode="#,##0_);[Red]\(#,##0\)"/>
    </dxf>
    <dxf>
      <numFmt numFmtId="179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[分析帳票1版.xlsx]原価集計対象別集計!ﾋﾟﾎﾞｯﾄﾃｰﾌﾞﾙ3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defRPr>
            </a:pPr>
            <a:r>
              <a:rPr lang="ja-JP" altLang="en-US" b="1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提供サービス別原価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原価集計対象別集計!$B$3</c:f>
              <c:strCache>
                <c:ptCount val="1"/>
                <c:pt idx="0">
                  <c:v>集計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原価集計対象別集計!$A$4:$A$7</c:f>
              <c:strCache>
                <c:ptCount val="3"/>
                <c:pt idx="0">
                  <c:v>セミナー・イベント</c:v>
                </c:pt>
                <c:pt idx="1">
                  <c:v>企業相談</c:v>
                </c:pt>
                <c:pt idx="2">
                  <c:v>サービス無し</c:v>
                </c:pt>
              </c:strCache>
            </c:strRef>
          </c:cat>
          <c:val>
            <c:numRef>
              <c:f>原価集計対象別集計!$B$4:$B$7</c:f>
              <c:numCache>
                <c:formatCode>#,##0_ </c:formatCode>
                <c:ptCount val="3"/>
                <c:pt idx="0">
                  <c:v>209733.33333333334</c:v>
                </c:pt>
                <c:pt idx="1">
                  <c:v>18150.000000000007</c:v>
                </c:pt>
                <c:pt idx="2">
                  <c:v>86350.000000000029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51-4F9C-95B1-B99690DAB5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26153312"/>
        <c:axId val="1426150048"/>
      </c:barChart>
      <c:catAx>
        <c:axId val="1426153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6150048"/>
        <c:crosses val="autoZero"/>
        <c:auto val="1"/>
        <c:lblAlgn val="ctr"/>
        <c:lblOffset val="100"/>
        <c:noMultiLvlLbl val="0"/>
      </c:catAx>
      <c:valAx>
        <c:axId val="142615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6153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[分析帳票1版.xlsx]価値ランク　時間の集計!ﾋﾟﾎﾞｯﾄﾃｰﾌﾞﾙ4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defRPr>
            </a:pPr>
            <a:r>
              <a:rPr lang="ja-JP" altLang="en-US" b="1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活動時間と価値</a:t>
            </a:r>
            <a:r>
              <a:rPr lang="en-US" altLang="ja-JP" b="1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(</a:t>
            </a:r>
            <a:r>
              <a:rPr lang="ja-JP" altLang="en-US" b="1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価値ランク</a:t>
            </a:r>
            <a:r>
              <a:rPr lang="en-US" altLang="ja-JP" b="1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×</a:t>
            </a:r>
            <a:r>
              <a:rPr lang="ja-JP" altLang="en-US" b="1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時間</a:t>
            </a:r>
            <a:r>
              <a:rPr lang="en-US" altLang="ja-JP" b="1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)</a:t>
            </a:r>
            <a:r>
              <a:rPr lang="ja-JP" altLang="en-US" b="1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の集計比較</a:t>
            </a:r>
          </a:p>
        </c:rich>
      </c:tx>
      <c:layout>
        <c:manualLayout>
          <c:xMode val="edge"/>
          <c:yMode val="edge"/>
          <c:x val="0.35784441503842696"/>
          <c:y val="3.9186768475305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'価値ランク　時間の集計'!$B$3</c:f>
              <c:strCache>
                <c:ptCount val="1"/>
                <c:pt idx="0">
                  <c:v>合計 / 活動識別
（価値ランク）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'価値ランク　時間の集計'!$A$4:$A$20</c:f>
              <c:strCache>
                <c:ptCount val="16"/>
                <c:pt idx="0">
                  <c:v>セミナー等イベント準備作業（名簿作成、会場設営、印刷、チラシ準備諸々）</c:v>
                </c:pt>
                <c:pt idx="1">
                  <c:v>移動</c:v>
                </c:pt>
                <c:pt idx="2">
                  <c:v>外部向けＯＳＦの広報</c:v>
                </c:pt>
                <c:pt idx="3">
                  <c:v>企業からの相談対応（来所）</c:v>
                </c:pt>
                <c:pt idx="4">
                  <c:v>事務処理（イベント企画関連）</c:v>
                </c:pt>
                <c:pt idx="5">
                  <c:v>事務処理（その他）</c:v>
                </c:pt>
                <c:pt idx="6">
                  <c:v>事務処理（企業、求職者メール・メルマガ対応）</c:v>
                </c:pt>
                <c:pt idx="7">
                  <c:v>事務処理（決裁関連）</c:v>
                </c:pt>
                <c:pt idx="8">
                  <c:v>事務処理（大阪府メール、メルマガ対応）</c:v>
                </c:pt>
                <c:pt idx="9">
                  <c:v>社内会議・打合せ（企画）</c:v>
                </c:pt>
                <c:pt idx="10">
                  <c:v>他部門からのチラシ準備依頼に基づく作業一式（印刷、セットつくり、諸々）</c:v>
                </c:pt>
                <c:pt idx="11">
                  <c:v>待機・予備時間</c:v>
                </c:pt>
                <c:pt idx="12">
                  <c:v>社内会議・打合せ（情報共有・調整）</c:v>
                </c:pt>
                <c:pt idx="13">
                  <c:v>大阪府との会議・打合せ</c:v>
                </c:pt>
                <c:pt idx="14">
                  <c:v>企業からの相談対応（電話）</c:v>
                </c:pt>
                <c:pt idx="15">
                  <c:v>企業、協力団体との打合せ（イベント企画）</c:v>
                </c:pt>
              </c:strCache>
            </c:strRef>
          </c:cat>
          <c:val>
            <c:numRef>
              <c:f>'価値ランク　時間の集計'!$B$4:$B$20</c:f>
              <c:numCache>
                <c:formatCode>#,##0_ 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45</c:v>
                </c:pt>
                <c:pt idx="4">
                  <c:v>30</c:v>
                </c:pt>
                <c:pt idx="5">
                  <c:v>0</c:v>
                </c:pt>
                <c:pt idx="6">
                  <c:v>10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28-46C8-8B79-F1548CE89F2D}"/>
            </c:ext>
          </c:extLst>
        </c:ser>
        <c:ser>
          <c:idx val="1"/>
          <c:order val="1"/>
          <c:tx>
            <c:strRef>
              <c:f>'価値ランク　時間の集計'!$C$3</c:f>
              <c:strCache>
                <c:ptCount val="1"/>
                <c:pt idx="0">
                  <c:v>合計 / 時間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'価値ランク　時間の集計'!$A$4:$A$20</c:f>
              <c:strCache>
                <c:ptCount val="16"/>
                <c:pt idx="0">
                  <c:v>セミナー等イベント準備作業（名簿作成、会場設営、印刷、チラシ準備諸々）</c:v>
                </c:pt>
                <c:pt idx="1">
                  <c:v>移動</c:v>
                </c:pt>
                <c:pt idx="2">
                  <c:v>外部向けＯＳＦの広報</c:v>
                </c:pt>
                <c:pt idx="3">
                  <c:v>企業からの相談対応（来所）</c:v>
                </c:pt>
                <c:pt idx="4">
                  <c:v>事務処理（イベント企画関連）</c:v>
                </c:pt>
                <c:pt idx="5">
                  <c:v>事務処理（その他）</c:v>
                </c:pt>
                <c:pt idx="6">
                  <c:v>事務処理（企業、求職者メール・メルマガ対応）</c:v>
                </c:pt>
                <c:pt idx="7">
                  <c:v>事務処理（決裁関連）</c:v>
                </c:pt>
                <c:pt idx="8">
                  <c:v>事務処理（大阪府メール、メルマガ対応）</c:v>
                </c:pt>
                <c:pt idx="9">
                  <c:v>社内会議・打合せ（企画）</c:v>
                </c:pt>
                <c:pt idx="10">
                  <c:v>他部門からのチラシ準備依頼に基づく作業一式（印刷、セットつくり、諸々）</c:v>
                </c:pt>
                <c:pt idx="11">
                  <c:v>待機・予備時間</c:v>
                </c:pt>
                <c:pt idx="12">
                  <c:v>社内会議・打合せ（情報共有・調整）</c:v>
                </c:pt>
                <c:pt idx="13">
                  <c:v>大阪府との会議・打合せ</c:v>
                </c:pt>
                <c:pt idx="14">
                  <c:v>企業からの相談対応（電話）</c:v>
                </c:pt>
                <c:pt idx="15">
                  <c:v>企業、協力団体との打合せ（イベント企画）</c:v>
                </c:pt>
              </c:strCache>
            </c:strRef>
          </c:cat>
          <c:val>
            <c:numRef>
              <c:f>'価値ランク　時間の集計'!$C$4:$C$20</c:f>
              <c:numCache>
                <c:formatCode>#,##0.00_ </c:formatCode>
                <c:ptCount val="16"/>
                <c:pt idx="0">
                  <c:v>4.5000000000000009</c:v>
                </c:pt>
                <c:pt idx="1">
                  <c:v>2.0000000000000022</c:v>
                </c:pt>
                <c:pt idx="2">
                  <c:v>0.74999999999999734</c:v>
                </c:pt>
                <c:pt idx="3">
                  <c:v>11.000000000000004</c:v>
                </c:pt>
                <c:pt idx="4">
                  <c:v>55.333333333333329</c:v>
                </c:pt>
                <c:pt idx="5">
                  <c:v>8.25</c:v>
                </c:pt>
                <c:pt idx="6">
                  <c:v>12.75</c:v>
                </c:pt>
                <c:pt idx="7">
                  <c:v>9.4999999999999982</c:v>
                </c:pt>
                <c:pt idx="8">
                  <c:v>9.75</c:v>
                </c:pt>
                <c:pt idx="9">
                  <c:v>2.7499999999999996</c:v>
                </c:pt>
                <c:pt idx="10">
                  <c:v>0.75</c:v>
                </c:pt>
                <c:pt idx="11">
                  <c:v>20.250000000000004</c:v>
                </c:pt>
                <c:pt idx="12">
                  <c:v>0.75</c:v>
                </c:pt>
                <c:pt idx="13">
                  <c:v>3.5000000000000009</c:v>
                </c:pt>
                <c:pt idx="14">
                  <c:v>0.50000000000000089</c:v>
                </c:pt>
                <c:pt idx="15">
                  <c:v>0.50000000000000089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28-46C8-8B79-F1548CE89F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26156576"/>
        <c:axId val="1426165280"/>
      </c:barChart>
      <c:catAx>
        <c:axId val="142615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6165280"/>
        <c:crosses val="autoZero"/>
        <c:auto val="1"/>
        <c:lblAlgn val="ctr"/>
        <c:lblOffset val="100"/>
        <c:noMultiLvlLbl val="0"/>
      </c:catAx>
      <c:valAx>
        <c:axId val="1426165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615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[分析帳票1版.xlsx]仕事分類別提供サービス別原価!ﾋﾟﾎﾞｯﾄﾃｰﾌﾞﾙ1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defRPr>
            </a:pPr>
            <a:r>
              <a:rPr lang="ja-JP" altLang="en-US" b="1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仕事分類別 提供サービス別 原価</a:t>
            </a:r>
          </a:p>
        </c:rich>
      </c:tx>
      <c:layout>
        <c:manualLayout>
          <c:xMode val="edge"/>
          <c:yMode val="edge"/>
          <c:x val="0.35617704014237844"/>
          <c:y val="5.53777092984088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9.2449915480718129E-3"/>
              <c:y val="-3.057024713202573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0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-1.2326655397429083E-2"/>
              <c:y val="-1.410934483016570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1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1.3353876680548174E-2"/>
              <c:y val="-1.410934483016570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2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1.9517204379262715E-2"/>
              <c:y val="-3.05702471320256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>
                <c:manualLayout>
                  <c:w val="2.8233136524745395E-2"/>
                  <c:h val="3.0535066350953103E-2"/>
                </c:manualLayout>
              </c15:layout>
            </c:ext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6.1633276987145416E-3"/>
              <c:y val="-2.3515574716942841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24473366175185859"/>
          <c:y val="0.1237974033423713"/>
          <c:w val="0.56981973326265489"/>
          <c:h val="0.44072962710647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仕事分類別提供サービス別原価!$B$3:$B$4</c:f>
              <c:strCache>
                <c:ptCount val="1"/>
                <c:pt idx="0">
                  <c:v>サービス無し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CE5-47ED-BD9F-860D65852D48}"/>
              </c:ext>
            </c:extLst>
          </c:dPt>
          <c:dLbls>
            <c:dLbl>
              <c:idx val="0"/>
              <c:layout>
                <c:manualLayout>
                  <c:x val="-6.1633276987145416E-3"/>
                  <c:y val="-2.3515574716942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仕事分類別提供サービス別原価!$A$5:$A$21</c:f>
              <c:strCache>
                <c:ptCount val="16"/>
                <c:pt idx="0">
                  <c:v>セミナー等イベント準備作業（名簿作成、会場設営、印刷、チラシ準備諸々）</c:v>
                </c:pt>
                <c:pt idx="1">
                  <c:v>移動</c:v>
                </c:pt>
                <c:pt idx="2">
                  <c:v>外部向けＯＳＦの広報</c:v>
                </c:pt>
                <c:pt idx="3">
                  <c:v>企業からの相談対応（来所）</c:v>
                </c:pt>
                <c:pt idx="4">
                  <c:v>事務処理（イベント企画関連）</c:v>
                </c:pt>
                <c:pt idx="5">
                  <c:v>事務処理（その他）</c:v>
                </c:pt>
                <c:pt idx="6">
                  <c:v>事務処理（企業、求職者メール・メルマガ対応）</c:v>
                </c:pt>
                <c:pt idx="7">
                  <c:v>事務処理（決裁関連）</c:v>
                </c:pt>
                <c:pt idx="8">
                  <c:v>事務処理（大阪府メール、メルマガ対応）</c:v>
                </c:pt>
                <c:pt idx="9">
                  <c:v>社内会議・打合せ（企画）</c:v>
                </c:pt>
                <c:pt idx="10">
                  <c:v>他部門からのチラシ準備依頼に基づく作業一式（印刷、セットつくり、諸々）</c:v>
                </c:pt>
                <c:pt idx="11">
                  <c:v>待機・予備時間</c:v>
                </c:pt>
                <c:pt idx="12">
                  <c:v>社内会議・打合せ（情報共有・調整）</c:v>
                </c:pt>
                <c:pt idx="13">
                  <c:v>大阪府との会議・打合せ</c:v>
                </c:pt>
                <c:pt idx="14">
                  <c:v>企業からの相談対応（電話）</c:v>
                </c:pt>
                <c:pt idx="15">
                  <c:v>企業、協力団体との打合せ（イベント企画）</c:v>
                </c:pt>
              </c:strCache>
            </c:strRef>
          </c:cat>
          <c:val>
            <c:numRef>
              <c:f>仕事分類別提供サービス別原価!$B$5:$B$21</c:f>
              <c:numCache>
                <c:formatCode>#,##0_ </c:formatCode>
                <c:ptCount val="16"/>
                <c:pt idx="0">
                  <c:v>7150.0000000000036</c:v>
                </c:pt>
                <c:pt idx="1">
                  <c:v>4400.0000000000045</c:v>
                </c:pt>
                <c:pt idx="5">
                  <c:v>16500</c:v>
                </c:pt>
                <c:pt idx="7">
                  <c:v>13749.999999999998</c:v>
                </c:pt>
                <c:pt idx="11">
                  <c:v>44550.000000000007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CE5-47ED-BD9F-860D65852D48}"/>
            </c:ext>
          </c:extLst>
        </c:ser>
        <c:ser>
          <c:idx val="1"/>
          <c:order val="1"/>
          <c:tx>
            <c:strRef>
              <c:f>仕事分類別提供サービス別原価!$C$3:$C$4</c:f>
              <c:strCache>
                <c:ptCount val="1"/>
                <c:pt idx="0">
                  <c:v>セミナー・イベント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E5-47ED-BD9F-860D65852D4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E5-47ED-BD9F-860D65852D4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E5-47ED-BD9F-860D65852D48}"/>
              </c:ext>
            </c:extLst>
          </c:dPt>
          <c:dLbls>
            <c:dLbl>
              <c:idx val="0"/>
              <c:layout>
                <c:manualLayout>
                  <c:x val="1.9517204379262715E-2"/>
                  <c:y val="-3.05702471320256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2.8233136524745395E-2"/>
                      <c:h val="3.0535066350953103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1.2326655397429083E-2"/>
                  <c:y val="-1.41093448301657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353876680548174E-2"/>
                  <c:y val="-1.41093448301657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仕事分類別提供サービス別原価!$A$5:$A$21</c:f>
              <c:strCache>
                <c:ptCount val="16"/>
                <c:pt idx="0">
                  <c:v>セミナー等イベント準備作業（名簿作成、会場設営、印刷、チラシ準備諸々）</c:v>
                </c:pt>
                <c:pt idx="1">
                  <c:v>移動</c:v>
                </c:pt>
                <c:pt idx="2">
                  <c:v>外部向けＯＳＦの広報</c:v>
                </c:pt>
                <c:pt idx="3">
                  <c:v>企業からの相談対応（来所）</c:v>
                </c:pt>
                <c:pt idx="4">
                  <c:v>事務処理（イベント企画関連）</c:v>
                </c:pt>
                <c:pt idx="5">
                  <c:v>事務処理（その他）</c:v>
                </c:pt>
                <c:pt idx="6">
                  <c:v>事務処理（企業、求職者メール・メルマガ対応）</c:v>
                </c:pt>
                <c:pt idx="7">
                  <c:v>事務処理（決裁関連）</c:v>
                </c:pt>
                <c:pt idx="8">
                  <c:v>事務処理（大阪府メール、メルマガ対応）</c:v>
                </c:pt>
                <c:pt idx="9">
                  <c:v>社内会議・打合せ（企画）</c:v>
                </c:pt>
                <c:pt idx="10">
                  <c:v>他部門からのチラシ準備依頼に基づく作業一式（印刷、セットつくり、諸々）</c:v>
                </c:pt>
                <c:pt idx="11">
                  <c:v>待機・予備時間</c:v>
                </c:pt>
                <c:pt idx="12">
                  <c:v>社内会議・打合せ（情報共有・調整）</c:v>
                </c:pt>
                <c:pt idx="13">
                  <c:v>大阪府との会議・打合せ</c:v>
                </c:pt>
                <c:pt idx="14">
                  <c:v>企業からの相談対応（電話）</c:v>
                </c:pt>
                <c:pt idx="15">
                  <c:v>企業、協力団体との打合せ（イベント企画）</c:v>
                </c:pt>
              </c:strCache>
            </c:strRef>
          </c:cat>
          <c:val>
            <c:numRef>
              <c:f>仕事分類別提供サービス別原価!$C$5:$C$21</c:f>
              <c:numCache>
                <c:formatCode>#,##0_ </c:formatCode>
                <c:ptCount val="16"/>
                <c:pt idx="0">
                  <c:v>2749.9999999999991</c:v>
                </c:pt>
                <c:pt idx="2">
                  <c:v>1649.9999999999941</c:v>
                </c:pt>
                <c:pt idx="3">
                  <c:v>7149.9999999999982</c:v>
                </c:pt>
                <c:pt idx="4">
                  <c:v>121733.33333333333</c:v>
                </c:pt>
                <c:pt idx="5">
                  <c:v>1650</c:v>
                </c:pt>
                <c:pt idx="6">
                  <c:v>28050</c:v>
                </c:pt>
                <c:pt idx="7">
                  <c:v>7149.9999999999982</c:v>
                </c:pt>
                <c:pt idx="8">
                  <c:v>21450</c:v>
                </c:pt>
                <c:pt idx="9">
                  <c:v>6049.9999999999991</c:v>
                </c:pt>
                <c:pt idx="10">
                  <c:v>1650</c:v>
                </c:pt>
                <c:pt idx="12">
                  <c:v>1650</c:v>
                </c:pt>
                <c:pt idx="13">
                  <c:v>7700.0000000000018</c:v>
                </c:pt>
                <c:pt idx="15">
                  <c:v>1100.000000000002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CE5-47ED-BD9F-860D65852D48}"/>
            </c:ext>
          </c:extLst>
        </c:ser>
        <c:ser>
          <c:idx val="2"/>
          <c:order val="2"/>
          <c:tx>
            <c:strRef>
              <c:f>仕事分類別提供サービス別原価!$D$3:$D$4</c:f>
              <c:strCache>
                <c:ptCount val="1"/>
                <c:pt idx="0">
                  <c:v>企業相談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4CE5-47ED-BD9F-860D65852D48}"/>
              </c:ext>
            </c:extLst>
          </c:dPt>
          <c:dLbls>
            <c:dLbl>
              <c:idx val="3"/>
              <c:layout>
                <c:manualLayout>
                  <c:x val="9.2449915480718129E-3"/>
                  <c:y val="-3.05702471320257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仕事分類別提供サービス別原価!$A$5:$A$21</c:f>
              <c:strCache>
                <c:ptCount val="16"/>
                <c:pt idx="0">
                  <c:v>セミナー等イベント準備作業（名簿作成、会場設営、印刷、チラシ準備諸々）</c:v>
                </c:pt>
                <c:pt idx="1">
                  <c:v>移動</c:v>
                </c:pt>
                <c:pt idx="2">
                  <c:v>外部向けＯＳＦの広報</c:v>
                </c:pt>
                <c:pt idx="3">
                  <c:v>企業からの相談対応（来所）</c:v>
                </c:pt>
                <c:pt idx="4">
                  <c:v>事務処理（イベント企画関連）</c:v>
                </c:pt>
                <c:pt idx="5">
                  <c:v>事務処理（その他）</c:v>
                </c:pt>
                <c:pt idx="6">
                  <c:v>事務処理（企業、求職者メール・メルマガ対応）</c:v>
                </c:pt>
                <c:pt idx="7">
                  <c:v>事務処理（決裁関連）</c:v>
                </c:pt>
                <c:pt idx="8">
                  <c:v>事務処理（大阪府メール、メルマガ対応）</c:v>
                </c:pt>
                <c:pt idx="9">
                  <c:v>社内会議・打合せ（企画）</c:v>
                </c:pt>
                <c:pt idx="10">
                  <c:v>他部門からのチラシ準備依頼に基づく作業一式（印刷、セットつくり、諸々）</c:v>
                </c:pt>
                <c:pt idx="11">
                  <c:v>待機・予備時間</c:v>
                </c:pt>
                <c:pt idx="12">
                  <c:v>社内会議・打合せ（情報共有・調整）</c:v>
                </c:pt>
                <c:pt idx="13">
                  <c:v>大阪府との会議・打合せ</c:v>
                </c:pt>
                <c:pt idx="14">
                  <c:v>企業からの相談対応（電話）</c:v>
                </c:pt>
                <c:pt idx="15">
                  <c:v>企業、協力団体との打合せ（イベント企画）</c:v>
                </c:pt>
              </c:strCache>
            </c:strRef>
          </c:cat>
          <c:val>
            <c:numRef>
              <c:f>仕事分類別提供サービス別原価!$D$5:$D$21</c:f>
              <c:numCache>
                <c:formatCode>#,##0_ </c:formatCode>
                <c:ptCount val="16"/>
                <c:pt idx="3">
                  <c:v>17050.000000000007</c:v>
                </c:pt>
                <c:pt idx="14">
                  <c:v>1100.000000000002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CE5-47ED-BD9F-860D65852D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26151680"/>
        <c:axId val="1426152224"/>
      </c:barChart>
      <c:catAx>
        <c:axId val="142615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6152224"/>
        <c:crosses val="autoZero"/>
        <c:auto val="1"/>
        <c:lblAlgn val="ctr"/>
        <c:lblOffset val="100"/>
        <c:noMultiLvlLbl val="0"/>
      </c:catAx>
      <c:valAx>
        <c:axId val="142615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615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68765541263003"/>
          <c:y val="0.42480311723939745"/>
          <c:w val="9.8297878157158541E-2"/>
          <c:h val="0.20998574993204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[分析帳票1版.xlsx]価値ランク」別仕事分類別活動時間!ﾋﾟﾎﾞｯﾄﾃｰﾌﾞﾙ1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  <a:cs typeface="+mn-cs"/>
              </a:defRPr>
            </a:pPr>
            <a:r>
              <a:rPr lang="ja-JP" b="1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価値ランク別 仕事分類別 活動時間</a:t>
            </a:r>
          </a:p>
        </c:rich>
      </c:tx>
      <c:layout>
        <c:manualLayout>
          <c:xMode val="edge"/>
          <c:yMode val="edge"/>
          <c:x val="0.37503955813097567"/>
          <c:y val="3.1653379776126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defRPr>
          </a:pPr>
          <a:endParaRPr lang="ja-JP"/>
        </a:p>
      </c:txPr>
    </c:title>
    <c:autoTitleDeleted val="0"/>
    <c:pivotFmts>
      <c:pivotFmt>
        <c:idx val="0"/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価値ランク」別仕事分類別活動時間!$B$3</c:f>
              <c:strCache>
                <c:ptCount val="1"/>
                <c:pt idx="0">
                  <c:v>集計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価値ランク」別仕事分類別活動時間!$A$4:$A$30</c:f>
              <c:multiLvlStrCache>
                <c:ptCount val="21"/>
                <c:lvl>
                  <c:pt idx="0">
                    <c:v>セミナー等イベント準備作業（名簿作成、会場設営、印刷、チラシ準備諸々）</c:v>
                  </c:pt>
                  <c:pt idx="1">
                    <c:v>移動</c:v>
                  </c:pt>
                  <c:pt idx="2">
                    <c:v>事務処理（イベント企画関連）</c:v>
                  </c:pt>
                  <c:pt idx="3">
                    <c:v>事務処理（その他）</c:v>
                  </c:pt>
                  <c:pt idx="4">
                    <c:v>事務処理（決裁関連）</c:v>
                  </c:pt>
                  <c:pt idx="5">
                    <c:v>事務処理（大阪府メール、メルマガ対応）</c:v>
                  </c:pt>
                  <c:pt idx="6">
                    <c:v>他部門からのチラシ準備依頼に基づく作業一式（印刷、セットつくり、諸々）</c:v>
                  </c:pt>
                  <c:pt idx="7">
                    <c:v>待機・予備時間</c:v>
                  </c:pt>
                  <c:pt idx="8">
                    <c:v>大阪府との会議・打合せ</c:v>
                  </c:pt>
                  <c:pt idx="9">
                    <c:v>事務処理（イベント企画関連）</c:v>
                  </c:pt>
                  <c:pt idx="10">
                    <c:v>事務処理（企業、求職者メール・メルマガ対応）</c:v>
                  </c:pt>
                  <c:pt idx="11">
                    <c:v>事務処理（決裁関連）</c:v>
                  </c:pt>
                  <c:pt idx="12">
                    <c:v>事務処理（大阪府メール、メルマガ対応）</c:v>
                  </c:pt>
                  <c:pt idx="13">
                    <c:v>社内会議・打合せ（企画）</c:v>
                  </c:pt>
                  <c:pt idx="14">
                    <c:v>社内会議・打合せ（情報共有・調整）</c:v>
                  </c:pt>
                  <c:pt idx="15">
                    <c:v>大阪府との会議・打合せ</c:v>
                  </c:pt>
                  <c:pt idx="16">
                    <c:v>外部向けＯＳＦの広報</c:v>
                  </c:pt>
                  <c:pt idx="17">
                    <c:v>企業からの相談対応（来所）</c:v>
                  </c:pt>
                  <c:pt idx="18">
                    <c:v>企業からの相談対応（電話）</c:v>
                  </c:pt>
                  <c:pt idx="19">
                    <c:v>社内会議・打合せ（企画）</c:v>
                  </c:pt>
                  <c:pt idx="20">
                    <c:v>企業、協力団体との打合せ（イベント企画）</c:v>
                  </c:pt>
                </c:lvl>
                <c:lvl>
                  <c:pt idx="0">
                    <c:v>0</c:v>
                  </c:pt>
                  <c:pt idx="9">
                    <c:v>1</c:v>
                  </c:pt>
                  <c:pt idx="16">
                    <c:v>2</c:v>
                  </c:pt>
                  <c:pt idx="17">
                    <c:v>5</c:v>
                  </c:pt>
                  <c:pt idx="19">
                    <c:v>3</c:v>
                  </c:pt>
                </c:lvl>
              </c:multiLvlStrCache>
            </c:multiLvlStrRef>
          </c:cat>
          <c:val>
            <c:numRef>
              <c:f>価値ランク」別仕事分類別活動時間!$B$4:$B$30</c:f>
              <c:numCache>
                <c:formatCode>#,##0.00_ </c:formatCode>
                <c:ptCount val="21"/>
                <c:pt idx="0">
                  <c:v>4.5000000000000009</c:v>
                </c:pt>
                <c:pt idx="1">
                  <c:v>2.0000000000000022</c:v>
                </c:pt>
                <c:pt idx="2">
                  <c:v>0.49999999999999956</c:v>
                </c:pt>
                <c:pt idx="3">
                  <c:v>8.25</c:v>
                </c:pt>
                <c:pt idx="4">
                  <c:v>6.2499999999999991</c:v>
                </c:pt>
                <c:pt idx="5">
                  <c:v>0.99999999999999911</c:v>
                </c:pt>
                <c:pt idx="6">
                  <c:v>0.75</c:v>
                </c:pt>
                <c:pt idx="7">
                  <c:v>20.250000000000004</c:v>
                </c:pt>
                <c:pt idx="8">
                  <c:v>1.5</c:v>
                </c:pt>
                <c:pt idx="9">
                  <c:v>54.833333333333329</c:v>
                </c:pt>
                <c:pt idx="10">
                  <c:v>12.75</c:v>
                </c:pt>
                <c:pt idx="11">
                  <c:v>3.2499999999999991</c:v>
                </c:pt>
                <c:pt idx="12">
                  <c:v>8.75</c:v>
                </c:pt>
                <c:pt idx="13">
                  <c:v>1.5</c:v>
                </c:pt>
                <c:pt idx="14">
                  <c:v>0.75</c:v>
                </c:pt>
                <c:pt idx="15">
                  <c:v>2.0000000000000009</c:v>
                </c:pt>
                <c:pt idx="16">
                  <c:v>0.74999999999999734</c:v>
                </c:pt>
                <c:pt idx="17">
                  <c:v>11.000000000000004</c:v>
                </c:pt>
                <c:pt idx="18">
                  <c:v>0.50000000000000089</c:v>
                </c:pt>
                <c:pt idx="19">
                  <c:v>1.2499999999999996</c:v>
                </c:pt>
                <c:pt idx="20">
                  <c:v>0.50000000000000089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21-43A7-B385-40AC76621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26152768"/>
        <c:axId val="1426157120"/>
      </c:barChart>
      <c:catAx>
        <c:axId val="1426152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6157120"/>
        <c:crosses val="autoZero"/>
        <c:auto val="1"/>
        <c:lblAlgn val="ctr"/>
        <c:lblOffset val="100"/>
        <c:noMultiLvlLbl val="0"/>
      </c:catAx>
      <c:valAx>
        <c:axId val="1426157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615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[分析帳票1版.xlsx]価値ランク別原価!ピボットテーブル1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価値ランク別 原価</a:t>
            </a:r>
          </a:p>
        </c:rich>
      </c:tx>
      <c:layout>
        <c:manualLayout>
          <c:xMode val="edge"/>
          <c:yMode val="edge"/>
          <c:x val="0.35128493206886213"/>
          <c:y val="5.2848864301673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価値ランク別原価!$B$3</c:f>
              <c:strCache>
                <c:ptCount val="1"/>
                <c:pt idx="0">
                  <c:v>集計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価値ランク別原価!$A$4:$A$9</c:f>
              <c:strCach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strCache>
            </c:strRef>
          </c:cat>
          <c:val>
            <c:numRef>
              <c:f>価値ランク別原価!$B$4:$B$9</c:f>
              <c:numCache>
                <c:formatCode>#,##0_ </c:formatCode>
                <c:ptCount val="5"/>
                <c:pt idx="0">
                  <c:v>99000.000000000015</c:v>
                </c:pt>
                <c:pt idx="1">
                  <c:v>184433.33333333334</c:v>
                </c:pt>
                <c:pt idx="2">
                  <c:v>1649.9999999999941</c:v>
                </c:pt>
                <c:pt idx="3">
                  <c:v>25300.000000000011</c:v>
                </c:pt>
                <c:pt idx="4">
                  <c:v>3850.0000000000009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2-439F-B730-EA1CC7CEAD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26158208"/>
        <c:axId val="1426164192"/>
      </c:barChart>
      <c:catAx>
        <c:axId val="1426158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価値ランク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6164192"/>
        <c:crosses val="autoZero"/>
        <c:auto val="1"/>
        <c:lblAlgn val="ctr"/>
        <c:lblOffset val="100"/>
        <c:noMultiLvlLbl val="0"/>
      </c:catAx>
      <c:valAx>
        <c:axId val="1426164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原価合計（円）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6158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ja-JP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[分析帳票1版.xlsx]価値ランク別時間円グラフ!ﾋﾟﾎﾞｯﾄﾃｰﾌﾞﾙ1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  <a:cs typeface="+mn-cs"/>
              </a:defRPr>
            </a:pPr>
            <a:r>
              <a:rPr lang="ja-JP"/>
              <a:t>価値ランク別</a:t>
            </a:r>
            <a:r>
              <a:rPr lang="ja-JP" altLang="en-US"/>
              <a:t>時間</a:t>
            </a:r>
            <a:endParaRPr lang="ja-JP"/>
          </a:p>
        </c:rich>
      </c:tx>
      <c:layout>
        <c:manualLayout>
          <c:xMode val="edge"/>
          <c:yMode val="edge"/>
          <c:x val="0.2855067804024497"/>
          <c:y val="0.12397929425488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HGPｺﾞｼｯｸE" panose="020B0900000000000000" pitchFamily="50" charset="-128"/>
                  <a:ea typeface="HGPｺﾞｼｯｸE" panose="020B0900000000000000" pitchFamily="50" charset="-128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2822988577720032"/>
          <c:y val="0.25050314165274801"/>
          <c:w val="0.47713842926691818"/>
          <c:h val="0.72727463612502985"/>
        </c:manualLayout>
      </c:layout>
      <c:pieChart>
        <c:varyColors val="1"/>
        <c:ser>
          <c:idx val="0"/>
          <c:order val="0"/>
          <c:tx>
            <c:strRef>
              <c:f>価値ランク別時間円グラフ!$B$1</c:f>
              <c:strCache>
                <c:ptCount val="1"/>
                <c:pt idx="0">
                  <c:v>集計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GPｺﾞｼｯｸE" panose="020B0900000000000000" pitchFamily="50" charset="-128"/>
                    <a:ea typeface="HGPｺﾞｼｯｸE" panose="020B0900000000000000" pitchFamily="50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価値ランク別時間円グラフ!$A$2:$A$7</c:f>
              <c:strCach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strCache>
            </c:strRef>
          </c:cat>
          <c:val>
            <c:numRef>
              <c:f>価値ランク別時間円グラフ!$B$2:$B$7</c:f>
              <c:numCache>
                <c:formatCode>0.0%</c:formatCode>
                <c:ptCount val="5"/>
                <c:pt idx="0">
                  <c:v>0.36893203883495146</c:v>
                </c:pt>
                <c:pt idx="1">
                  <c:v>0.4854368932038835</c:v>
                </c:pt>
                <c:pt idx="2">
                  <c:v>2.9126213592233011E-2</c:v>
                </c:pt>
                <c:pt idx="3">
                  <c:v>9.7087378640776698E-2</c:v>
                </c:pt>
                <c:pt idx="4">
                  <c:v>1.9417475728155338E-2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49993477455469"/>
          <c:y val="0.52965783822476742"/>
          <c:w val="0.27435387673956263"/>
          <c:h val="0.34775375805297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HGPｺﾞｼｯｸE" panose="020B0900000000000000" pitchFamily="50" charset="-128"/>
          <a:ea typeface="HGPｺﾞｼｯｸE" panose="020B09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[分析帳票1版.xlsx]価値ランク別原価円グラフ!ﾋﾟﾎﾞｯﾄﾃｰﾌﾞﾙ2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  <a:cs typeface="+mn-cs"/>
              </a:defRPr>
            </a:pPr>
            <a:r>
              <a:rPr lang="ja-JP" altLang="en-US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価値ランク別原価</a:t>
            </a:r>
          </a:p>
        </c:rich>
      </c:tx>
      <c:layout>
        <c:manualLayout>
          <c:xMode val="edge"/>
          <c:yMode val="edge"/>
          <c:x val="0.29040942569403494"/>
          <c:y val="9.830016702457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5.3763440860215055E-2"/>
          <c:y val="0.21926052035087126"/>
          <c:w val="0.56528417818740395"/>
          <c:h val="0.67959352350396651"/>
        </c:manualLayout>
      </c:layout>
      <c:pieChart>
        <c:varyColors val="1"/>
        <c:ser>
          <c:idx val="0"/>
          <c:order val="0"/>
          <c:tx>
            <c:strRef>
              <c:f>価値ランク別原価円グラフ!$B$1</c:f>
              <c:strCache>
                <c:ptCount val="1"/>
                <c:pt idx="0">
                  <c:v>集計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価値ランク別原価円グラフ!$A$2:$A$7</c:f>
              <c:strCach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strCache>
            </c:strRef>
          </c:cat>
          <c:val>
            <c:numRef>
              <c:f>価値ランク別原価円グラフ!$B$2:$B$7</c:f>
              <c:numCache>
                <c:formatCode>0.0%</c:formatCode>
                <c:ptCount val="5"/>
                <c:pt idx="0">
                  <c:v>0.31505250875145857</c:v>
                </c:pt>
                <c:pt idx="1">
                  <c:v>0.58693115519253203</c:v>
                </c:pt>
                <c:pt idx="2">
                  <c:v>5.2508751458576232E-3</c:v>
                </c:pt>
                <c:pt idx="3">
                  <c:v>8.0513418903150544E-2</c:v>
                </c:pt>
                <c:pt idx="4">
                  <c:v>1.2252042007001168E-2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973245279823889"/>
          <c:y val="0.57632747287645925"/>
          <c:w val="0.31797235023041476"/>
          <c:h val="0.35657866190338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114299</xdr:rowOff>
    </xdr:from>
    <xdr:to>
      <xdr:col>8</xdr:col>
      <xdr:colOff>381000</xdr:colOff>
      <xdr:row>37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62439</xdr:rowOff>
    </xdr:from>
    <xdr:to>
      <xdr:col>5</xdr:col>
      <xdr:colOff>495299</xdr:colOff>
      <xdr:row>59</xdr:row>
      <xdr:rowOff>33866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22</xdr:row>
      <xdr:rowOff>76200</xdr:rowOff>
    </xdr:from>
    <xdr:to>
      <xdr:col>5</xdr:col>
      <xdr:colOff>714375</xdr:colOff>
      <xdr:row>60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47625</xdr:rowOff>
    </xdr:from>
    <xdr:to>
      <xdr:col>5</xdr:col>
      <xdr:colOff>219075</xdr:colOff>
      <xdr:row>61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63500</xdr:rowOff>
    </xdr:from>
    <xdr:to>
      <xdr:col>8</xdr:col>
      <xdr:colOff>241300</xdr:colOff>
      <xdr:row>33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1E01F3B3-732D-40AE-805D-5CCB08BE60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66675</xdr:rowOff>
    </xdr:from>
    <xdr:to>
      <xdr:col>2</xdr:col>
      <xdr:colOff>1933575</xdr:colOff>
      <xdr:row>25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47625</xdr:rowOff>
    </xdr:from>
    <xdr:to>
      <xdr:col>5</xdr:col>
      <xdr:colOff>142875</xdr:colOff>
      <xdr:row>28</xdr:row>
      <xdr:rowOff>57151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_matsumoto" refreshedDate="43453.718862268521" createdVersion="5" refreshedVersion="5" minRefreshableVersion="3" recordCount="103">
  <cacheSource type="worksheet">
    <worksheetSource ref="A6:L109" sheet="稼働分析"/>
  </cacheSource>
  <cacheFields count="12">
    <cacheField name="日付" numFmtId="14">
      <sharedItems containsSemiMixedTypes="0" containsNonDate="0" containsDate="1" containsString="0" minDate="2018-11-26T00:00:00" maxDate="2018-12-20T00:00:00"/>
    </cacheField>
    <cacheField name="開始" numFmtId="178">
      <sharedItems containsSemiMixedTypes="0" containsNonDate="0" containsDate="1" containsString="0" minDate="1899-12-30T09:15:00" maxDate="1899-12-30T20:30:00"/>
    </cacheField>
    <cacheField name="終了" numFmtId="178">
      <sharedItems containsSemiMixedTypes="0" containsNonDate="0" containsDate="1" containsString="0" minDate="1899-12-30T09:30:00" maxDate="1899-12-30T21:00:00"/>
    </cacheField>
    <cacheField name="所要時間" numFmtId="178">
      <sharedItems containsSemiMixedTypes="0" containsNonDate="0" containsDate="1" containsString="0" minDate="1899-12-30T00:15:00" maxDate="1899-12-30T05:45:00"/>
    </cacheField>
    <cacheField name="内容" numFmtId="0">
      <sharedItems/>
    </cacheField>
    <cacheField name="仕事分類" numFmtId="0">
      <sharedItems count="16">
        <s v="事務処理（決裁関連）"/>
        <s v="事務処理（企業、求職者メール・メルマガ対応）"/>
        <s v="事務処理（イベント企画関連）"/>
        <s v="事務処理（その他）"/>
        <s v="移動"/>
        <s v="待機・予備時間"/>
        <s v="外部向けＯＳＦの広報"/>
        <s v="他部門からのチラシ準備依頼に基づく作業一式（印刷、セットつくり、諸々）"/>
        <s v="セミナー等イベント準備作業（名簿作成、会場設営、印刷、チラシ準備諸々）"/>
        <s v="企業からの相談対応（来所）"/>
        <s v="社内会議・打合せ（企画）"/>
        <s v="事務処理（大阪府メール、メルマガ対応）"/>
        <s v="社内会議・打合せ（情報共有・調整）"/>
        <s v="大阪府との会議・打合せ"/>
        <s v="企業からの相談対応（電話）"/>
        <s v="企業、協力団体との打合せ（イベント企画）"/>
      </sharedItems>
    </cacheField>
    <cacheField name="活動識別_x000a_（価値ランク）" numFmtId="0">
      <sharedItems containsSemiMixedTypes="0" containsString="0" containsNumber="1" containsInteger="1" minValue="0" maxValue="5" count="5">
        <n v="1"/>
        <n v="0"/>
        <n v="2"/>
        <n v="5"/>
        <n v="3"/>
      </sharedItems>
    </cacheField>
    <cacheField name="原価集計対象" numFmtId="0">
      <sharedItems count="3">
        <s v="セミナー・イベント"/>
        <s v="サービス無し"/>
        <s v="企業相談"/>
      </sharedItems>
    </cacheField>
    <cacheField name="時間" numFmtId="180">
      <sharedItems containsSemiMixedTypes="0" containsString="0" containsNumber="1" minValue="0.24999999999999911" maxValue="5.7500000000000009"/>
    </cacheField>
    <cacheField name="人_原価_x000a_時間×時給" numFmtId="179">
      <sharedItems containsSemiMixedTypes="0" containsString="0" containsNumber="1" minValue="499.99999999999824" maxValue="11500.000000000002"/>
    </cacheField>
    <cacheField name="IT設備_原価_x000a_時間×設備費" numFmtId="179">
      <sharedItems containsSemiMixedTypes="0" containsString="0" containsNumber="1" minValue="49.999999999999822" maxValue="1150.0000000000002"/>
    </cacheField>
    <cacheField name="原価計" numFmtId="179">
      <sharedItems containsSemiMixedTypes="0" containsString="0" containsNumber="1" minValue="549.99999999999807" maxValue="12650.0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d v="2018-11-26T00:00:00"/>
    <d v="1899-12-30T09:15:00"/>
    <d v="1899-12-30T11:30:00"/>
    <d v="1899-12-30T02:15:00"/>
    <s v="セミナー企画　決裁願の作成"/>
    <x v="0"/>
    <x v="0"/>
    <x v="0"/>
    <n v="2.25"/>
    <n v="4500"/>
    <n v="450"/>
    <n v="4950"/>
  </r>
  <r>
    <d v="2018-11-26T00:00:00"/>
    <d v="1899-12-30T11:30:00"/>
    <d v="1899-12-30T12:30:00"/>
    <d v="1899-12-30T01:00:00"/>
    <s v="メルマガ配信設定"/>
    <x v="1"/>
    <x v="0"/>
    <x v="0"/>
    <n v="1.0000000000000004"/>
    <n v="2000.0000000000009"/>
    <n v="200.00000000000009"/>
    <n v="2200.0000000000009"/>
  </r>
  <r>
    <d v="2018-11-26T00:00:00"/>
    <d v="1899-12-30T13:15:00"/>
    <d v="1899-12-30T15:00:00"/>
    <d v="1899-12-30T01:45:00"/>
    <s v="セミナー企画　2月"/>
    <x v="2"/>
    <x v="0"/>
    <x v="0"/>
    <n v="1.7499999999999991"/>
    <n v="3499.9999999999982"/>
    <n v="349.99999999999983"/>
    <n v="3849.9999999999982"/>
  </r>
  <r>
    <d v="2018-11-26T00:00:00"/>
    <d v="1899-12-30T15:00:00"/>
    <d v="1899-12-30T17:00:00"/>
    <d v="1899-12-30T02:00:00"/>
    <s v="12/21　セミナーシナリオ検討"/>
    <x v="2"/>
    <x v="0"/>
    <x v="0"/>
    <n v="2.0000000000000009"/>
    <n v="4000.0000000000018"/>
    <n v="400.00000000000017"/>
    <n v="4400.0000000000018"/>
  </r>
  <r>
    <d v="2018-11-26T00:00:00"/>
    <d v="1899-12-30T17:00:00"/>
    <d v="1899-12-30T18:00:00"/>
    <d v="1899-12-30T01:00:00"/>
    <s v="ＯＳＦ12/5企業向けメルマガ準備"/>
    <x v="1"/>
    <x v="0"/>
    <x v="0"/>
    <n v="0.99999999999999911"/>
    <n v="1999.9999999999982"/>
    <n v="199.99999999999983"/>
    <n v="2199.9999999999982"/>
  </r>
  <r>
    <d v="2018-11-27T00:00:00"/>
    <d v="1899-12-30T09:15:00"/>
    <d v="1899-12-30T12:00:00"/>
    <d v="1899-12-30T02:45:00"/>
    <s v="2月セミナー　講師とのメールやりとり"/>
    <x v="2"/>
    <x v="0"/>
    <x v="0"/>
    <n v="2.7499999999999996"/>
    <n v="5499.9999999999991"/>
    <n v="549.99999999999989"/>
    <n v="6049.9999999999991"/>
  </r>
  <r>
    <d v="2018-11-27T00:00:00"/>
    <d v="1899-12-30T13:00:00"/>
    <d v="1899-12-30T15:00:00"/>
    <d v="1899-12-30T02:00:00"/>
    <s v="雑用"/>
    <x v="3"/>
    <x v="1"/>
    <x v="1"/>
    <n v="2.0000000000000009"/>
    <n v="4000.0000000000018"/>
    <n v="400.00000000000017"/>
    <n v="4400.0000000000018"/>
  </r>
  <r>
    <d v="2018-11-27T00:00:00"/>
    <d v="1899-12-30T15:00:00"/>
    <d v="1899-12-30T15:15:00"/>
    <d v="1899-12-30T00:15:00"/>
    <s v="移動"/>
    <x v="4"/>
    <x v="1"/>
    <x v="1"/>
    <n v="0.24999999999999911"/>
    <n v="499.99999999999824"/>
    <n v="49.999999999999822"/>
    <n v="549.99999999999807"/>
  </r>
  <r>
    <d v="2018-11-27T00:00:00"/>
    <d v="1899-12-30T15:15:00"/>
    <d v="1899-12-30T15:40:00"/>
    <d v="1899-12-30T00:25:00"/>
    <s v="待機"/>
    <x v="5"/>
    <x v="1"/>
    <x v="1"/>
    <n v="0.41666666666666785"/>
    <n v="833.33333333333576"/>
    <n v="83.33333333333357"/>
    <n v="916.66666666666936"/>
  </r>
  <r>
    <d v="2018-11-27T00:00:00"/>
    <d v="1899-12-30T15:40:00"/>
    <d v="1899-12-30T15:55:00"/>
    <d v="1899-12-30T00:15:00"/>
    <s v="ハローワーク大阪東ＰＲ"/>
    <x v="6"/>
    <x v="2"/>
    <x v="0"/>
    <n v="0.24999999999999911"/>
    <n v="499.99999999999824"/>
    <n v="49.999999999999822"/>
    <n v="549.99999999999807"/>
  </r>
  <r>
    <d v="2018-11-27T00:00:00"/>
    <d v="1899-12-30T15:55:00"/>
    <d v="1899-12-30T16:10:00"/>
    <d v="1899-12-30T00:15:00"/>
    <s v="移動"/>
    <x v="4"/>
    <x v="1"/>
    <x v="1"/>
    <n v="0.25000000000000178"/>
    <n v="500.00000000000352"/>
    <n v="50.000000000000355"/>
    <n v="550.00000000000387"/>
  </r>
  <r>
    <d v="2018-11-27T00:00:00"/>
    <d v="1899-12-30T16:15:00"/>
    <d v="1899-12-30T17:00:00"/>
    <d v="1899-12-30T00:45:00"/>
    <s v="カタログ配送手続き　ハローワーク大阪東向け"/>
    <x v="7"/>
    <x v="1"/>
    <x v="0"/>
    <n v="0.75"/>
    <n v="1500"/>
    <n v="150"/>
    <n v="1650"/>
  </r>
  <r>
    <d v="2018-11-27T00:00:00"/>
    <d v="1899-12-30T17:00:00"/>
    <d v="1899-12-30T18:00:00"/>
    <d v="1899-12-30T01:00:00"/>
    <s v="明日、マイドーム大阪の準備"/>
    <x v="2"/>
    <x v="0"/>
    <x v="0"/>
    <n v="0.99999999999999911"/>
    <n v="1999.9999999999982"/>
    <n v="199.99999999999983"/>
    <n v="2199.9999999999982"/>
  </r>
  <r>
    <d v="2018-11-28T00:00:00"/>
    <d v="1899-12-30T09:15:00"/>
    <d v="1899-12-30T09:30:00"/>
    <d v="1899-12-30T00:15:00"/>
    <s v="移動　マイドームおおさか"/>
    <x v="4"/>
    <x v="1"/>
    <x v="1"/>
    <n v="0.24999999999999911"/>
    <n v="499.99999999999824"/>
    <n v="49.999999999999822"/>
    <n v="549.99999999999807"/>
  </r>
  <r>
    <d v="2018-11-28T00:00:00"/>
    <d v="1899-12-30T09:30:00"/>
    <d v="1899-12-30T10:00:00"/>
    <d v="1899-12-30T00:30:00"/>
    <s v="待機"/>
    <x v="5"/>
    <x v="1"/>
    <x v="1"/>
    <n v="0.50000000000000089"/>
    <n v="1000.0000000000018"/>
    <n v="100.00000000000017"/>
    <n v="1100.000000000002"/>
  </r>
  <r>
    <d v="2018-11-28T00:00:00"/>
    <d v="1899-12-30T10:00:00"/>
    <d v="1899-12-30T13:00:00"/>
    <d v="1899-12-30T03:00:00"/>
    <s v="マイドームおおさか　待機"/>
    <x v="5"/>
    <x v="1"/>
    <x v="1"/>
    <n v="2.9999999999999987"/>
    <n v="5999.9999999999973"/>
    <n v="599.99999999999977"/>
    <n v="6599.9999999999973"/>
  </r>
  <r>
    <d v="2018-11-28T00:00:00"/>
    <d v="1899-12-30T14:00:00"/>
    <d v="1899-12-30T18:00:00"/>
    <d v="1899-12-30T04:00:00"/>
    <s v="社内　事務処理"/>
    <x v="3"/>
    <x v="1"/>
    <x v="1"/>
    <n v="3.9999999999999991"/>
    <n v="7999.9999999999982"/>
    <n v="799.99999999999977"/>
    <n v="8799.9999999999982"/>
  </r>
  <r>
    <d v="2018-11-29T00:00:00"/>
    <d v="1899-12-30T09:15:00"/>
    <d v="1899-12-30T12:15:00"/>
    <d v="1899-12-30T03:00:00"/>
    <s v="1月セミナーのマスター登録"/>
    <x v="2"/>
    <x v="0"/>
    <x v="0"/>
    <n v="2.9999999999999987"/>
    <n v="5999.9999999999973"/>
    <n v="599.99999999999977"/>
    <n v="6599.9999999999973"/>
  </r>
  <r>
    <d v="2018-11-29T00:00:00"/>
    <d v="1899-12-30T13:00:00"/>
    <d v="1899-12-30T18:00:00"/>
    <d v="1899-12-30T05:00:00"/>
    <s v="HPコンテンツ制作・転記、入力作業"/>
    <x v="2"/>
    <x v="0"/>
    <x v="0"/>
    <n v="5.0000000000000009"/>
    <n v="10000.000000000002"/>
    <n v="1000.0000000000002"/>
    <n v="11000.000000000002"/>
  </r>
  <r>
    <d v="2018-11-30T00:00:00"/>
    <d v="1899-12-30T09:15:00"/>
    <d v="1899-12-30T10:30:00"/>
    <d v="1899-12-30T01:15:00"/>
    <s v="本館10階会場設営"/>
    <x v="8"/>
    <x v="1"/>
    <x v="0"/>
    <n v="1.2499999999999996"/>
    <n v="2499.9999999999991"/>
    <n v="249.99999999999991"/>
    <n v="2749.9999999999991"/>
  </r>
  <r>
    <d v="2018-11-30T00:00:00"/>
    <d v="1899-12-30T10:30:00"/>
    <d v="1899-12-30T11:00:00"/>
    <d v="1899-12-30T00:30:00"/>
    <s v="待機"/>
    <x v="5"/>
    <x v="1"/>
    <x v="1"/>
    <n v="0.49999999999999956"/>
    <n v="999.99999999999909"/>
    <n v="99.999999999999915"/>
    <n v="1099.9999999999991"/>
  </r>
  <r>
    <d v="2018-11-30T00:00:00"/>
    <d v="1899-12-30T11:00:00"/>
    <d v="1899-12-30T12:00:00"/>
    <d v="1899-12-30T01:00:00"/>
    <s v="事務処理、HPコンテンツ　チェック"/>
    <x v="2"/>
    <x v="0"/>
    <x v="0"/>
    <n v="1.0000000000000004"/>
    <n v="2000.0000000000009"/>
    <n v="200.00000000000009"/>
    <n v="2200.0000000000009"/>
  </r>
  <r>
    <d v="2018-11-30T00:00:00"/>
    <d v="1899-12-30T13:00:00"/>
    <d v="1899-12-30T14:00:00"/>
    <d v="1899-12-30T01:00:00"/>
    <s v="来所　企業の相談対応"/>
    <x v="9"/>
    <x v="3"/>
    <x v="2"/>
    <n v="1.0000000000000018"/>
    <n v="2000.0000000000036"/>
    <n v="200.00000000000034"/>
    <n v="2200.0000000000041"/>
  </r>
  <r>
    <d v="2018-11-30T00:00:00"/>
    <d v="1899-12-30T14:30:00"/>
    <d v="1899-12-30T16:00:00"/>
    <d v="1899-12-30T01:30:00"/>
    <s v="アドバイスビズの運営"/>
    <x v="9"/>
    <x v="3"/>
    <x v="2"/>
    <n v="1.5"/>
    <n v="3000"/>
    <n v="300"/>
    <n v="3300"/>
  </r>
  <r>
    <d v="2018-11-30T00:00:00"/>
    <d v="1899-12-30T16:00:00"/>
    <d v="1899-12-30T17:00:00"/>
    <d v="1899-12-30T01:00:00"/>
    <s v="来所　企業の相談対応"/>
    <x v="9"/>
    <x v="3"/>
    <x v="2"/>
    <n v="1.0000000000000018"/>
    <n v="2000.0000000000036"/>
    <n v="200.00000000000034"/>
    <n v="2200.0000000000041"/>
  </r>
  <r>
    <d v="2018-12-03T00:00:00"/>
    <d v="1899-12-30T09:15:00"/>
    <d v="1899-12-30T10:00:00"/>
    <d v="1899-12-30T00:45:00"/>
    <s v="勤怠報告書作成"/>
    <x v="3"/>
    <x v="1"/>
    <x v="0"/>
    <n v="0.75"/>
    <n v="1500"/>
    <n v="150"/>
    <n v="1650"/>
  </r>
  <r>
    <d v="2018-12-03T00:00:00"/>
    <d v="1899-12-30T10:00:00"/>
    <d v="1899-12-30T12:30:00"/>
    <d v="1899-12-30T02:30:00"/>
    <s v="メールマガ文の作成確認、決裁願い作成"/>
    <x v="1"/>
    <x v="0"/>
    <x v="0"/>
    <n v="2.5000000000000004"/>
    <n v="5000.0000000000009"/>
    <n v="500.00000000000011"/>
    <n v="5500.0000000000009"/>
  </r>
  <r>
    <d v="2018-12-03T00:00:00"/>
    <d v="1899-12-30T13:15:00"/>
    <d v="1899-12-30T14:00:00"/>
    <d v="1899-12-30T00:45:00"/>
    <s v="登録証明書の作成、発行"/>
    <x v="3"/>
    <x v="1"/>
    <x v="1"/>
    <n v="0.75"/>
    <n v="1500"/>
    <n v="150"/>
    <n v="1650"/>
  </r>
  <r>
    <d v="2018-12-03T00:00:00"/>
    <d v="1899-12-30T14:00:00"/>
    <d v="1899-12-30T15:00:00"/>
    <d v="1899-12-30T01:00:00"/>
    <s v="12/21　セミナーシナリオ検討"/>
    <x v="2"/>
    <x v="0"/>
    <x v="0"/>
    <n v="0.99999999999999911"/>
    <n v="1999.9999999999982"/>
    <n v="199.99999999999983"/>
    <n v="2199.9999999999982"/>
  </r>
  <r>
    <d v="2018-12-03T00:00:00"/>
    <d v="1899-12-30T15:00:00"/>
    <d v="1899-12-30T16:30:00"/>
    <d v="1899-12-30T01:30:00"/>
    <s v="広報　永原さん打合せ"/>
    <x v="10"/>
    <x v="0"/>
    <x v="0"/>
    <n v="1.5"/>
    <n v="3000"/>
    <n v="300"/>
    <n v="3300"/>
  </r>
  <r>
    <d v="2018-12-03T00:00:00"/>
    <d v="1899-12-30T16:30:00"/>
    <d v="1899-12-30T19:00:00"/>
    <d v="1899-12-30T02:30:00"/>
    <s v="就活フォローアップ科　ＨＰコンテンツ作成"/>
    <x v="2"/>
    <x v="0"/>
    <x v="0"/>
    <n v="2.4999999999999991"/>
    <n v="4999.9999999999982"/>
    <n v="499.99999999999983"/>
    <n v="5499.9999999999982"/>
  </r>
  <r>
    <d v="2018-12-04T00:00:00"/>
    <d v="1899-12-30T09:15:00"/>
    <d v="1899-12-30T11:00:00"/>
    <d v="1899-12-30T01:45:00"/>
    <s v="就活フォローアップ科　ＨＰコンテンツ作成"/>
    <x v="2"/>
    <x v="0"/>
    <x v="0"/>
    <n v="1.7499999999999991"/>
    <n v="3499.9999999999982"/>
    <n v="349.99999999999983"/>
    <n v="3849.9999999999982"/>
  </r>
  <r>
    <d v="2018-12-04T00:00:00"/>
    <d v="1899-12-30T11:00:00"/>
    <d v="1899-12-30T12:30:00"/>
    <d v="1899-12-30T01:30:00"/>
    <s v="ジョブフェアメルマガ配信設定"/>
    <x v="1"/>
    <x v="0"/>
    <x v="0"/>
    <n v="1.5000000000000013"/>
    <n v="3000.0000000000027"/>
    <n v="300.00000000000028"/>
    <n v="3300.0000000000032"/>
  </r>
  <r>
    <d v="2018-12-04T00:00:00"/>
    <d v="1899-12-30T13:15:00"/>
    <d v="1899-12-30T17:00:00"/>
    <d v="1899-12-30T03:45:00"/>
    <s v="OSFメルマガ配信設定"/>
    <x v="11"/>
    <x v="0"/>
    <x v="0"/>
    <n v="3.75"/>
    <n v="7500"/>
    <n v="750"/>
    <n v="8250"/>
  </r>
  <r>
    <d v="2018-12-04T00:00:00"/>
    <d v="1899-12-30T17:00:00"/>
    <d v="1899-12-30T18:30:00"/>
    <d v="1899-12-30T01:30:00"/>
    <s v="イベント用チラシセット"/>
    <x v="8"/>
    <x v="1"/>
    <x v="1"/>
    <n v="1.5"/>
    <n v="3000"/>
    <n v="300"/>
    <n v="3300"/>
  </r>
  <r>
    <d v="2018-12-05T00:00:00"/>
    <d v="1899-12-30T09:15:00"/>
    <d v="1899-12-30T12:00:00"/>
    <d v="1899-12-30T02:45:00"/>
    <s v="３階　待機　業務マニュアル作成"/>
    <x v="5"/>
    <x v="1"/>
    <x v="1"/>
    <n v="2.7499999999999996"/>
    <n v="5499.9999999999991"/>
    <n v="549.99999999999989"/>
    <n v="6049.9999999999991"/>
  </r>
  <r>
    <d v="2018-12-05T00:00:00"/>
    <d v="1899-12-30T12:45:00"/>
    <d v="1899-12-30T18:30:00"/>
    <d v="1899-12-30T05:45:00"/>
    <s v="３階　待機　合同企業説明会実績データ分析"/>
    <x v="5"/>
    <x v="1"/>
    <x v="1"/>
    <n v="5.7500000000000009"/>
    <n v="11500.000000000002"/>
    <n v="1150.0000000000002"/>
    <n v="12650.000000000002"/>
  </r>
  <r>
    <d v="2018-12-06T00:00:00"/>
    <d v="1899-12-30T13:00:00"/>
    <d v="1899-12-30T14:30:00"/>
    <d v="1899-12-30T01:30:00"/>
    <s v="セミナー実施決裁"/>
    <x v="2"/>
    <x v="0"/>
    <x v="0"/>
    <n v="1.5"/>
    <n v="3000"/>
    <n v="300"/>
    <n v="3300"/>
  </r>
  <r>
    <d v="2018-12-06T00:00:00"/>
    <d v="1899-12-30T14:30:00"/>
    <d v="1899-12-30T15:10:00"/>
    <d v="1899-12-30T00:40:00"/>
    <s v="企業向けセミナーメルマガ決裁作成"/>
    <x v="1"/>
    <x v="0"/>
    <x v="0"/>
    <n v="0.66666666666666696"/>
    <n v="1333.3333333333339"/>
    <n v="133.3333333333334"/>
    <n v="1466.6666666666674"/>
  </r>
  <r>
    <d v="2018-12-06T00:00:00"/>
    <d v="1899-12-30T15:00:00"/>
    <d v="1899-12-30T15:15:00"/>
    <d v="1899-12-30T00:15:00"/>
    <s v="移動"/>
    <x v="4"/>
    <x v="1"/>
    <x v="1"/>
    <n v="0.24999999999999911"/>
    <n v="499.99999999999824"/>
    <n v="49.999999999999822"/>
    <n v="549.99999999999807"/>
  </r>
  <r>
    <d v="2018-12-06T00:00:00"/>
    <d v="1899-12-30T15:15:00"/>
    <d v="1899-12-30T15:40:00"/>
    <d v="1899-12-30T00:25:00"/>
    <s v="待機"/>
    <x v="5"/>
    <x v="1"/>
    <x v="1"/>
    <n v="0.41666666666666785"/>
    <n v="833.33333333333576"/>
    <n v="83.33333333333357"/>
    <n v="916.66666666666936"/>
  </r>
  <r>
    <d v="2018-12-06T00:00:00"/>
    <d v="1899-12-30T15:40:00"/>
    <d v="1899-12-30T15:55:00"/>
    <d v="1899-12-30T00:15:00"/>
    <s v="ハローワーク大阪東ＰＲ"/>
    <x v="6"/>
    <x v="2"/>
    <x v="0"/>
    <n v="0.24999999999999911"/>
    <n v="499.99999999999824"/>
    <n v="49.999999999999822"/>
    <n v="549.99999999999807"/>
  </r>
  <r>
    <d v="2018-12-06T00:00:00"/>
    <d v="1899-12-30T15:55:00"/>
    <d v="1899-12-30T16:10:00"/>
    <d v="1899-12-30T00:15:00"/>
    <s v="移動"/>
    <x v="4"/>
    <x v="1"/>
    <x v="1"/>
    <n v="0.25000000000000178"/>
    <n v="500.00000000000352"/>
    <n v="50.000000000000355"/>
    <n v="550.00000000000387"/>
  </r>
  <r>
    <d v="2018-12-06T00:00:00"/>
    <d v="1899-12-30T16:10:00"/>
    <d v="1899-12-30T17:15:00"/>
    <d v="1899-12-30T01:05:00"/>
    <s v="企業向けセミナーメルマガ決裁作成"/>
    <x v="1"/>
    <x v="0"/>
    <x v="0"/>
    <n v="1.0833333333333321"/>
    <n v="2166.6666666666642"/>
    <n v="216.66666666666643"/>
    <n v="2383.3333333333308"/>
  </r>
  <r>
    <d v="2018-12-06T00:00:00"/>
    <d v="1899-12-30T17:15:00"/>
    <d v="1899-12-30T18:30:00"/>
    <d v="1899-12-30T01:15:00"/>
    <s v="仕事発見カフェ準備"/>
    <x v="8"/>
    <x v="1"/>
    <x v="1"/>
    <n v="1.2500000000000009"/>
    <n v="2500.0000000000018"/>
    <n v="250.00000000000017"/>
    <n v="2750.0000000000018"/>
  </r>
  <r>
    <d v="2018-12-06T00:00:00"/>
    <d v="1899-12-30T18:30:00"/>
    <d v="1899-12-30T20:30:00"/>
    <d v="1899-12-30T02:00:00"/>
    <s v="仕事発見カフェ"/>
    <x v="9"/>
    <x v="3"/>
    <x v="0"/>
    <n v="1.9999999999999982"/>
    <n v="3999.9999999999964"/>
    <n v="399.99999999999966"/>
    <n v="4399.9999999999964"/>
  </r>
  <r>
    <d v="2018-12-06T00:00:00"/>
    <d v="1899-12-30T20:30:00"/>
    <d v="1899-12-30T21:00:00"/>
    <d v="1899-12-30T00:30:00"/>
    <s v="仕事発見カフェ片付け"/>
    <x v="8"/>
    <x v="1"/>
    <x v="1"/>
    <n v="0.50000000000000089"/>
    <n v="1000.0000000000018"/>
    <n v="100.00000000000017"/>
    <n v="1100.000000000002"/>
  </r>
  <r>
    <d v="2018-12-07T00:00:00"/>
    <d v="1899-12-30T09:15:00"/>
    <d v="1899-12-30T11:00:00"/>
    <d v="1899-12-30T01:45:00"/>
    <s v="ジョブフェアメルマガ配信設定"/>
    <x v="1"/>
    <x v="0"/>
    <x v="0"/>
    <n v="1.7499999999999991"/>
    <n v="3499.9999999999982"/>
    <n v="349.99999999999983"/>
    <n v="3849.9999999999982"/>
  </r>
  <r>
    <d v="2018-12-07T00:00:00"/>
    <d v="1899-12-30T12:00:00"/>
    <d v="1899-12-30T13:00:00"/>
    <d v="1899-12-30T01:00:00"/>
    <s v="セミナーシナリオ検討・パワーポイント作成"/>
    <x v="2"/>
    <x v="0"/>
    <x v="0"/>
    <n v="0.99999999999999911"/>
    <n v="1999.9999999999982"/>
    <n v="199.99999999999983"/>
    <n v="2199.9999999999982"/>
  </r>
  <r>
    <d v="2018-12-07T00:00:00"/>
    <d v="1899-12-30T13:45:00"/>
    <d v="1899-12-30T17:15:00"/>
    <d v="1899-12-30T03:30:00"/>
    <s v="セミナーシナリオ検討・パワーポイント作成"/>
    <x v="2"/>
    <x v="0"/>
    <x v="0"/>
    <n v="3.5000000000000009"/>
    <n v="7000.0000000000018"/>
    <n v="700.00000000000023"/>
    <n v="7700.0000000000018"/>
  </r>
  <r>
    <d v="2018-12-07T00:00:00"/>
    <d v="1899-12-30T17:15:00"/>
    <d v="1899-12-30T18:30:00"/>
    <d v="1899-12-30T01:15:00"/>
    <s v="企業来所対応　セミナー、イベント案内、メンバー登録"/>
    <x v="9"/>
    <x v="3"/>
    <x v="0"/>
    <n v="1.2500000000000009"/>
    <n v="2500.0000000000018"/>
    <n v="250.00000000000017"/>
    <n v="2750.0000000000018"/>
  </r>
  <r>
    <d v="2018-12-10T00:00:00"/>
    <d v="1899-12-30T09:15:00"/>
    <d v="1899-12-30T10:00:00"/>
    <d v="1899-12-30T00:45:00"/>
    <s v="週報作成"/>
    <x v="3"/>
    <x v="1"/>
    <x v="1"/>
    <n v="0.75"/>
    <n v="1500"/>
    <n v="150"/>
    <n v="1650"/>
  </r>
  <r>
    <d v="2018-12-10T00:00:00"/>
    <d v="1899-12-30T10:00:00"/>
    <d v="1899-12-30T12:00:00"/>
    <d v="1899-12-30T02:00:00"/>
    <s v="なぜストレスに関するセミナーが人気かＮＥＴ検索"/>
    <x v="5"/>
    <x v="1"/>
    <x v="1"/>
    <n v="1.9999999999999996"/>
    <n v="3999.9999999999991"/>
    <n v="399.99999999999989"/>
    <n v="4399.9999999999991"/>
  </r>
  <r>
    <d v="2018-12-10T00:00:00"/>
    <d v="1899-12-30T12:00:00"/>
    <d v="1899-12-30T13:00:00"/>
    <d v="1899-12-30T01:00:00"/>
    <s v="3F 待機"/>
    <x v="5"/>
    <x v="1"/>
    <x v="1"/>
    <n v="0.99999999999999911"/>
    <n v="1999.9999999999982"/>
    <n v="199.99999999999983"/>
    <n v="2199.9999999999982"/>
  </r>
  <r>
    <d v="2018-12-10T00:00:00"/>
    <d v="1899-12-30T13:45:00"/>
    <d v="1899-12-30T15:00:00"/>
    <d v="1899-12-30T01:15:00"/>
    <s v="セミナー発表準備"/>
    <x v="2"/>
    <x v="0"/>
    <x v="0"/>
    <n v="1.2500000000000009"/>
    <n v="2500.0000000000018"/>
    <n v="250.00000000000017"/>
    <n v="2750.0000000000018"/>
  </r>
  <r>
    <d v="2018-12-10T00:00:00"/>
    <d v="1899-12-30T15:00:00"/>
    <d v="1899-12-30T15:30:00"/>
    <d v="1899-12-30T00:30:00"/>
    <s v="来所企業の対応"/>
    <x v="9"/>
    <x v="3"/>
    <x v="2"/>
    <n v="0.50000000000000089"/>
    <n v="1000.0000000000018"/>
    <n v="100.00000000000017"/>
    <n v="1100.000000000002"/>
  </r>
  <r>
    <d v="2018-12-10T00:00:00"/>
    <d v="1899-12-30T15:30:00"/>
    <d v="1899-12-30T18:00:00"/>
    <d v="1899-12-30T02:30:00"/>
    <s v="セミナー発表準備"/>
    <x v="2"/>
    <x v="0"/>
    <x v="0"/>
    <n v="2.4999999999999991"/>
    <n v="4999.9999999999982"/>
    <n v="499.99999999999983"/>
    <n v="5499.9999999999982"/>
  </r>
  <r>
    <d v="2018-12-11T00:00:00"/>
    <d v="1899-12-30T09:15:00"/>
    <d v="1899-12-30T10:30:00"/>
    <d v="1899-12-30T01:15:00"/>
    <s v="2月三島講師セミナー日程変更調整"/>
    <x v="2"/>
    <x v="0"/>
    <x v="0"/>
    <n v="1.2499999999999996"/>
    <n v="2499.9999999999991"/>
    <n v="249.99999999999991"/>
    <n v="2749.9999999999991"/>
  </r>
  <r>
    <d v="2018-12-11T00:00:00"/>
    <d v="1899-12-30T10:30:00"/>
    <d v="1899-12-30T12:00:00"/>
    <d v="1899-12-30T01:30:00"/>
    <s v="就活フォローアップ科"/>
    <x v="1"/>
    <x v="0"/>
    <x v="0"/>
    <n v="1.5"/>
    <n v="3000"/>
    <n v="300"/>
    <n v="3300"/>
  </r>
  <r>
    <d v="2018-12-11T00:00:00"/>
    <d v="1899-12-30T12:45:00"/>
    <d v="1899-12-30T15:00:00"/>
    <d v="1899-12-30T02:15:00"/>
    <s v="就活フォローアップ科　ＤＭ決裁作成"/>
    <x v="2"/>
    <x v="0"/>
    <x v="0"/>
    <n v="2.25"/>
    <n v="4500"/>
    <n v="450"/>
    <n v="4950"/>
  </r>
  <r>
    <d v="2018-12-11T00:00:00"/>
    <d v="1899-12-30T15:00:00"/>
    <d v="1899-12-30T18:00:00"/>
    <d v="1899-12-30T03:00:00"/>
    <s v="ＯＳＦ号外メルマガ文案作成"/>
    <x v="11"/>
    <x v="0"/>
    <x v="0"/>
    <n v="3"/>
    <n v="6000"/>
    <n v="600"/>
    <n v="6600"/>
  </r>
  <r>
    <d v="2018-12-12T00:00:00"/>
    <d v="1899-12-30T09:15:00"/>
    <d v="1899-12-30T11:30:00"/>
    <d v="1899-12-30T02:15:00"/>
    <s v="就活フォローアップ科　ＤＭ決裁作成"/>
    <x v="2"/>
    <x v="0"/>
    <x v="0"/>
    <n v="2.25"/>
    <n v="4500"/>
    <n v="450"/>
    <n v="4950"/>
  </r>
  <r>
    <d v="2018-12-12T00:00:00"/>
    <d v="1899-12-30T11:30:00"/>
    <d v="1899-12-30T13:15:00"/>
    <d v="1899-12-30T01:45:00"/>
    <s v="共同利用ＨＰ修正"/>
    <x v="2"/>
    <x v="0"/>
    <x v="0"/>
    <n v="1.7500000000000004"/>
    <n v="3500.0000000000009"/>
    <n v="350.00000000000011"/>
    <n v="3850.0000000000009"/>
  </r>
  <r>
    <d v="2018-12-12T00:00:00"/>
    <d v="1899-12-30T14:30:00"/>
    <d v="1899-12-30T15:30:00"/>
    <d v="1899-12-30T01:00:00"/>
    <s v="号外メルマガ作成"/>
    <x v="11"/>
    <x v="0"/>
    <x v="0"/>
    <n v="1.0000000000000018"/>
    <n v="2000.0000000000036"/>
    <n v="200.00000000000034"/>
    <n v="2200.0000000000041"/>
  </r>
  <r>
    <d v="2018-12-12T00:00:00"/>
    <d v="1899-12-30T15:30:00"/>
    <d v="1899-12-30T16:30:00"/>
    <d v="1899-12-30T01:00:00"/>
    <s v="2月企画書作成、三島講師との調整"/>
    <x v="2"/>
    <x v="0"/>
    <x v="0"/>
    <n v="0.99999999999999911"/>
    <n v="1999.9999999999982"/>
    <n v="199.99999999999983"/>
    <n v="2199.9999999999982"/>
  </r>
  <r>
    <d v="2018-12-12T00:00:00"/>
    <d v="1899-12-30T16:30:00"/>
    <d v="1899-12-30T18:00:00"/>
    <d v="1899-12-30T01:30:00"/>
    <s v="セミナー発表準備"/>
    <x v="2"/>
    <x v="0"/>
    <x v="0"/>
    <n v="1.5"/>
    <n v="3000"/>
    <n v="300"/>
    <n v="3300"/>
  </r>
  <r>
    <d v="2018-12-13T00:00:00"/>
    <d v="1899-12-30T09:15:00"/>
    <d v="1899-12-30T10:00:00"/>
    <d v="1899-12-30T00:45:00"/>
    <s v="就活フォローアップ科広報打合せ"/>
    <x v="12"/>
    <x v="0"/>
    <x v="0"/>
    <n v="0.75"/>
    <n v="1500"/>
    <n v="150"/>
    <n v="1650"/>
  </r>
  <r>
    <d v="2018-12-13T00:00:00"/>
    <d v="1899-12-30T10:00:00"/>
    <d v="1899-12-30T11:30:00"/>
    <d v="1899-12-30T01:30:00"/>
    <s v="アドバイスビズＨＰコンテンツ作成"/>
    <x v="2"/>
    <x v="0"/>
    <x v="0"/>
    <n v="1.5"/>
    <n v="3000"/>
    <n v="300"/>
    <n v="3300"/>
  </r>
  <r>
    <d v="2018-12-13T00:00:00"/>
    <d v="1899-12-30T11:30:00"/>
    <d v="1899-12-30T12:15:00"/>
    <d v="1899-12-30T00:45:00"/>
    <s v="事務処理"/>
    <x v="5"/>
    <x v="1"/>
    <x v="1"/>
    <n v="0.74999999999999867"/>
    <n v="1499.9999999999973"/>
    <n v="149.99999999999974"/>
    <n v="1649.999999999997"/>
  </r>
  <r>
    <d v="2018-12-13T00:00:00"/>
    <d v="1899-12-30T13:00:00"/>
    <d v="1899-12-30T14:30:00"/>
    <d v="1899-12-30T01:30:00"/>
    <s v="ＳＦ研修会（ハロラ、大阪府）"/>
    <x v="13"/>
    <x v="0"/>
    <x v="0"/>
    <n v="1.5"/>
    <n v="3000"/>
    <n v="300"/>
    <n v="3300"/>
  </r>
  <r>
    <d v="2018-12-13T00:00:00"/>
    <d v="1899-12-30T14:30:00"/>
    <d v="1899-12-30T15:00:00"/>
    <d v="1899-12-30T00:30:00"/>
    <s v="就活フォローアップ科　大阪府宮本さん打合せ"/>
    <x v="13"/>
    <x v="0"/>
    <x v="0"/>
    <n v="0.50000000000000089"/>
    <n v="1000.0000000000018"/>
    <n v="100.00000000000017"/>
    <n v="1100.000000000002"/>
  </r>
  <r>
    <d v="2018-12-13T00:00:00"/>
    <d v="1899-12-30T15:00:00"/>
    <d v="1899-12-30T15:15:00"/>
    <d v="1899-12-30T00:15:00"/>
    <s v="移動"/>
    <x v="4"/>
    <x v="1"/>
    <x v="1"/>
    <n v="0.24999999999999911"/>
    <n v="499.99999999999824"/>
    <n v="49.999999999999822"/>
    <n v="549.99999999999807"/>
  </r>
  <r>
    <d v="2018-12-13T00:00:00"/>
    <d v="1899-12-30T15:15:00"/>
    <d v="1899-12-30T15:40:00"/>
    <d v="1899-12-30T00:25:00"/>
    <s v="待機"/>
    <x v="5"/>
    <x v="1"/>
    <x v="1"/>
    <n v="0.41666666666666785"/>
    <n v="833.33333333333576"/>
    <n v="83.33333333333357"/>
    <n v="916.66666666666936"/>
  </r>
  <r>
    <d v="2018-12-13T00:00:00"/>
    <d v="1899-12-30T15:40:00"/>
    <d v="1899-12-30T15:55:00"/>
    <d v="1899-12-30T00:15:00"/>
    <s v="ハローワーク大阪東ＰＲ"/>
    <x v="6"/>
    <x v="2"/>
    <x v="0"/>
    <n v="0.24999999999999911"/>
    <n v="499.99999999999824"/>
    <n v="49.999999999999822"/>
    <n v="549.99999999999807"/>
  </r>
  <r>
    <d v="2018-12-13T00:00:00"/>
    <d v="1899-12-30T15:55:00"/>
    <d v="1899-12-30T16:10:00"/>
    <d v="1899-12-30T00:15:00"/>
    <s v="移動"/>
    <x v="4"/>
    <x v="1"/>
    <x v="1"/>
    <n v="0.25000000000000178"/>
    <n v="500.00000000000352"/>
    <n v="50.000000000000355"/>
    <n v="550.00000000000387"/>
  </r>
  <r>
    <d v="2018-12-13T00:00:00"/>
    <d v="1899-12-30T16:10:00"/>
    <d v="1899-12-30T18:00:00"/>
    <d v="1899-12-30T01:50:00"/>
    <s v="セミナー発表準備"/>
    <x v="2"/>
    <x v="0"/>
    <x v="0"/>
    <n v="1.8333333333333321"/>
    <n v="3666.6666666666642"/>
    <n v="366.6666666666664"/>
    <n v="4033.3333333333308"/>
  </r>
  <r>
    <d v="2018-12-14T00:00:00"/>
    <d v="1899-12-30T09:15:00"/>
    <d v="1899-12-30T10:30:00"/>
    <d v="1899-12-30T01:15:00"/>
    <s v="就活フォローアップ科　ＤＭ送付状の作成とサンコーダイレクトとの調整"/>
    <x v="2"/>
    <x v="0"/>
    <x v="0"/>
    <n v="1.2499999999999996"/>
    <n v="2499.9999999999991"/>
    <n v="249.99999999999991"/>
    <n v="2749.9999999999991"/>
  </r>
  <r>
    <d v="2018-12-14T00:00:00"/>
    <d v="1899-12-30T10:30:00"/>
    <d v="1899-12-30T11:15:00"/>
    <d v="1899-12-30T00:45:00"/>
    <s v="商工中金様の来所準備及び待機"/>
    <x v="5"/>
    <x v="1"/>
    <x v="1"/>
    <n v="0.75"/>
    <n v="1500"/>
    <n v="150"/>
    <n v="1650"/>
  </r>
  <r>
    <d v="2018-12-14T00:00:00"/>
    <d v="1899-12-30T11:15:00"/>
    <d v="1899-12-30T12:15:00"/>
    <d v="1899-12-30T01:00:00"/>
    <s v="商工中金様来所対応"/>
    <x v="9"/>
    <x v="3"/>
    <x v="2"/>
    <n v="0.99999999999999911"/>
    <n v="1999.9999999999982"/>
    <n v="199.99999999999983"/>
    <n v="2199.9999999999982"/>
  </r>
  <r>
    <d v="2018-12-14T00:00:00"/>
    <d v="1899-12-30T13:15:00"/>
    <d v="1899-12-30T15:00:00"/>
    <d v="1899-12-30T01:45:00"/>
    <s v="セミナー発表準備"/>
    <x v="2"/>
    <x v="0"/>
    <x v="0"/>
    <n v="1.7499999999999991"/>
    <n v="3499.9999999999982"/>
    <n v="349.99999999999983"/>
    <n v="3849.9999999999982"/>
  </r>
  <r>
    <d v="2018-12-14T00:00:00"/>
    <d v="1899-12-30T15:00:00"/>
    <d v="1899-12-30T16:30:00"/>
    <d v="1899-12-30T01:30:00"/>
    <s v="ＯＳＦメルマガ号外　打合せ、調整（府、ハロラ）"/>
    <x v="13"/>
    <x v="1"/>
    <x v="0"/>
    <n v="1.5"/>
    <n v="3000"/>
    <n v="300"/>
    <n v="3300"/>
  </r>
  <r>
    <d v="2018-12-14T00:00:00"/>
    <d v="1899-12-30T16:30:00"/>
    <d v="1899-12-30T17:00:00"/>
    <d v="1899-12-30T00:30:00"/>
    <s v="企業相談　電話対応"/>
    <x v="14"/>
    <x v="3"/>
    <x v="2"/>
    <n v="0.50000000000000089"/>
    <n v="1000.0000000000018"/>
    <n v="100.00000000000017"/>
    <n v="1100.000000000002"/>
  </r>
  <r>
    <d v="2018-12-14T00:00:00"/>
    <d v="1899-12-30T17:00:00"/>
    <d v="1899-12-30T17:15:00"/>
    <d v="1899-12-30T00:15:00"/>
    <s v="待機"/>
    <x v="5"/>
    <x v="1"/>
    <x v="1"/>
    <n v="0.24999999999999911"/>
    <n v="499.99999999999824"/>
    <n v="49.999999999999822"/>
    <n v="549.99999999999807"/>
  </r>
  <r>
    <d v="2018-12-14T00:00:00"/>
    <d v="1899-12-30T17:15:00"/>
    <d v="1899-12-30T18:00:00"/>
    <d v="1899-12-30T00:45:00"/>
    <s v="セミナー発表準備"/>
    <x v="2"/>
    <x v="0"/>
    <x v="0"/>
    <n v="0.75"/>
    <n v="1500"/>
    <n v="150"/>
    <n v="1650"/>
  </r>
  <r>
    <d v="2018-12-17T00:00:00"/>
    <d v="1899-12-30T09:15:00"/>
    <d v="1899-12-30T09:45:00"/>
    <d v="1899-12-30T00:30:00"/>
    <s v="HPコンテンツの修正・手直し"/>
    <x v="2"/>
    <x v="1"/>
    <x v="0"/>
    <n v="0.49999999999999956"/>
    <n v="999.99999999999909"/>
    <n v="99.999999999999915"/>
    <n v="1099.9999999999991"/>
  </r>
  <r>
    <d v="2018-12-17T00:00:00"/>
    <d v="1899-12-30T09:45:00"/>
    <d v="1899-12-30T10:00:00"/>
    <d v="1899-12-30T00:15:00"/>
    <s v="移動８Ｆ→３Ｆ移動"/>
    <x v="4"/>
    <x v="1"/>
    <x v="1"/>
    <n v="0.25000000000000044"/>
    <n v="500.00000000000091"/>
    <n v="50.000000000000085"/>
    <n v="550.00000000000102"/>
  </r>
  <r>
    <d v="2018-12-17T00:00:00"/>
    <d v="1899-12-30T10:00:00"/>
    <d v="1899-12-30T11:00:00"/>
    <d v="1899-12-30T01:00:00"/>
    <s v="1月セミナーメルマガ作成"/>
    <x v="1"/>
    <x v="0"/>
    <x v="0"/>
    <n v="0.99999999999999911"/>
    <n v="1999.9999999999982"/>
    <n v="199.99999999999983"/>
    <n v="2199.9999999999982"/>
  </r>
  <r>
    <d v="2018-12-17T00:00:00"/>
    <d v="1899-12-30T11:00:00"/>
    <d v="1899-12-30T12:15:00"/>
    <d v="1899-12-30T01:15:00"/>
    <s v="企業来所相談"/>
    <x v="9"/>
    <x v="3"/>
    <x v="2"/>
    <n v="1.2499999999999996"/>
    <n v="2499.9999999999991"/>
    <n v="249.99999999999991"/>
    <n v="2749.9999999999991"/>
  </r>
  <r>
    <d v="2018-12-17T00:00:00"/>
    <d v="1899-12-30T12:15:00"/>
    <d v="1899-12-30T13:00:00"/>
    <d v="1899-12-30T00:45:00"/>
    <s v="1月セミナーメルマガ作成"/>
    <x v="1"/>
    <x v="0"/>
    <x v="0"/>
    <n v="0.75"/>
    <n v="1500"/>
    <n v="150"/>
    <n v="1650"/>
  </r>
  <r>
    <d v="2018-12-17T00:00:00"/>
    <d v="1899-12-30T14:00:00"/>
    <d v="1899-12-30T15:00:00"/>
    <d v="1899-12-30T01:00:00"/>
    <s v="メルマガ決裁作成"/>
    <x v="0"/>
    <x v="0"/>
    <x v="0"/>
    <n v="0.99999999999999911"/>
    <n v="1999.9999999999982"/>
    <n v="199.99999999999983"/>
    <n v="2199.9999999999982"/>
  </r>
  <r>
    <d v="2018-12-17T00:00:00"/>
    <d v="1899-12-30T15:00:00"/>
    <d v="1899-12-30T17:00:00"/>
    <d v="1899-12-30T02:00:00"/>
    <s v="セミナー発表準備"/>
    <x v="2"/>
    <x v="0"/>
    <x v="0"/>
    <n v="2.0000000000000009"/>
    <n v="4000.0000000000018"/>
    <n v="400.00000000000017"/>
    <n v="4400.0000000000018"/>
  </r>
  <r>
    <d v="2018-12-17T00:00:00"/>
    <d v="1899-12-30T17:00:00"/>
    <d v="1899-12-30T18:00:00"/>
    <d v="1899-12-30T01:00:00"/>
    <s v="メルマガ文間違い、お詫び"/>
    <x v="11"/>
    <x v="1"/>
    <x v="0"/>
    <n v="0.99999999999999911"/>
    <n v="1999.9999999999982"/>
    <n v="199.99999999999983"/>
    <n v="2199.9999999999982"/>
  </r>
  <r>
    <d v="2018-12-18T00:00:00"/>
    <d v="1899-12-30T09:15:00"/>
    <d v="1899-12-30T11:00:00"/>
    <d v="1899-12-30T01:45:00"/>
    <s v="事務処理"/>
    <x v="5"/>
    <x v="1"/>
    <x v="1"/>
    <n v="1.7499999999999991"/>
    <n v="3499.9999999999982"/>
    <n v="349.99999999999983"/>
    <n v="3849.9999999999982"/>
  </r>
  <r>
    <d v="2018-12-18T00:00:00"/>
    <d v="1899-12-30T11:00:00"/>
    <d v="1899-12-30T12:15:00"/>
    <d v="1899-12-30T01:15:00"/>
    <s v="アドビス　広報ミーティング"/>
    <x v="10"/>
    <x v="4"/>
    <x v="0"/>
    <n v="1.2499999999999996"/>
    <n v="2499.9999999999991"/>
    <n v="249.99999999999991"/>
    <n v="2749.9999999999991"/>
  </r>
  <r>
    <d v="2018-12-18T00:00:00"/>
    <d v="1899-12-30T13:30:00"/>
    <d v="1899-12-30T14:00:00"/>
    <d v="1899-12-30T00:30:00"/>
    <s v="奥田講師情報交換"/>
    <x v="15"/>
    <x v="4"/>
    <x v="0"/>
    <n v="0.50000000000000089"/>
    <n v="1000.0000000000018"/>
    <n v="100.00000000000017"/>
    <n v="1100.000000000002"/>
  </r>
  <r>
    <d v="2018-12-18T00:00:00"/>
    <d v="1899-12-30T14:00:00"/>
    <d v="1899-12-30T15:00:00"/>
    <d v="1899-12-30T01:00:00"/>
    <s v="OSF企業向けメルマガ作成、決裁"/>
    <x v="11"/>
    <x v="0"/>
    <x v="0"/>
    <n v="0.99999999999999911"/>
    <n v="1999.9999999999982"/>
    <n v="199.99999999999983"/>
    <n v="2199.9999999999982"/>
  </r>
  <r>
    <d v="2018-12-18T00:00:00"/>
    <d v="1899-12-30T15:00:00"/>
    <d v="1899-12-30T17:00:00"/>
    <d v="1899-12-30T02:00:00"/>
    <s v="セミナー発表準備"/>
    <x v="2"/>
    <x v="0"/>
    <x v="0"/>
    <n v="2.0000000000000009"/>
    <n v="4000.0000000000018"/>
    <n v="400.00000000000017"/>
    <n v="4400.0000000000018"/>
  </r>
  <r>
    <d v="2018-12-18T00:00:00"/>
    <d v="1899-12-30T17:00:00"/>
    <d v="1899-12-30T19:00:00"/>
    <d v="1899-12-30T02:00:00"/>
    <s v="検査書類作成"/>
    <x v="0"/>
    <x v="1"/>
    <x v="1"/>
    <n v="1.9999999999999982"/>
    <n v="3999.9999999999964"/>
    <n v="399.99999999999966"/>
    <n v="4399.9999999999964"/>
  </r>
  <r>
    <d v="2018-12-19T00:00:00"/>
    <d v="1899-12-30T09:15:00"/>
    <d v="1899-12-30T10:00:00"/>
    <d v="1899-12-30T00:45:00"/>
    <s v="講師謝金支払処理"/>
    <x v="0"/>
    <x v="1"/>
    <x v="1"/>
    <n v="0.75"/>
    <n v="1500"/>
    <n v="150"/>
    <n v="1650"/>
  </r>
  <r>
    <d v="2018-12-19T00:00:00"/>
    <d v="1899-12-30T10:00:00"/>
    <d v="1899-12-30T11:30:00"/>
    <d v="1899-12-30T01:30:00"/>
    <s v="来所企業相談"/>
    <x v="9"/>
    <x v="3"/>
    <x v="2"/>
    <n v="1.5"/>
    <n v="3000"/>
    <n v="300"/>
    <n v="3300"/>
  </r>
  <r>
    <d v="2018-12-19T00:00:00"/>
    <d v="1899-12-30T11:30:00"/>
    <d v="1899-12-30T13:00:00"/>
    <d v="1899-12-30T01:30:00"/>
    <s v="アドビズ　新パンフ案作成"/>
    <x v="2"/>
    <x v="0"/>
    <x v="0"/>
    <n v="1.4999999999999987"/>
    <n v="2999.9999999999973"/>
    <n v="299.99999999999972"/>
    <n v="3299.9999999999968"/>
  </r>
  <r>
    <d v="2018-12-19T00:00:00"/>
    <d v="1899-12-30T13:45:00"/>
    <d v="1899-12-30T14:30:00"/>
    <d v="1899-12-30T00:45:00"/>
    <s v="セミナー発表準備"/>
    <x v="2"/>
    <x v="0"/>
    <x v="0"/>
    <n v="0.75"/>
    <n v="1500"/>
    <n v="150"/>
    <n v="1650"/>
  </r>
  <r>
    <d v="2018-12-19T00:00:00"/>
    <d v="1899-12-30T14:30:00"/>
    <d v="1899-12-30T18:00:00"/>
    <d v="1899-12-30T03:30:00"/>
    <s v="検査書類作成"/>
    <x v="0"/>
    <x v="1"/>
    <x v="1"/>
    <n v="3.5000000000000009"/>
    <n v="7000.0000000000018"/>
    <n v="700.00000000000023"/>
    <n v="7700.00000000000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26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35">
  <location ref="A3:B7" firstHeaderRow="1" firstDataRow="1" firstDataCol="1"/>
  <pivotFields count="12">
    <pivotField numFmtId="14" showAll="0"/>
    <pivotField numFmtId="178" showAll="0"/>
    <pivotField numFmtId="178" showAll="0"/>
    <pivotField numFmtId="178" showAll="0"/>
    <pivotField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numFmtId="180" showAll="0"/>
    <pivotField numFmtId="179" showAll="0"/>
    <pivotField numFmtId="179" showAll="0"/>
    <pivotField dataField="1" numFmtId="179" showAll="0"/>
  </pivotFields>
  <rowFields count="1">
    <field x="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合計 / 原価計" fld="11" baseField="0" baseItem="0" numFmtId="181"/>
  </dataFields>
  <formats count="3">
    <format dxfId="27">
      <pivotArea outline="0" collapsedLevelsAreSubtotals="1" fieldPosition="0"/>
    </format>
    <format dxfId="26">
      <pivotArea dataOnly="0" labelOnly="1" outline="0" axis="axisValues" fieldPosition="0"/>
    </format>
    <format dxfId="25">
      <pivotArea outline="0" fieldPosition="0">
        <references count="1">
          <reference field="4294967294" count="1">
            <x v="0"/>
          </reference>
        </references>
      </pivotArea>
    </format>
  </formats>
  <chartFormats count="3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ﾋﾟﾎﾞｯﾄﾃｰﾌﾞﾙ4" cacheId="26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95">
  <location ref="A3:C20" firstHeaderRow="0" firstDataRow="1" firstDataCol="1"/>
  <pivotFields count="12">
    <pivotField numFmtId="14" showAll="0"/>
    <pivotField numFmtId="178" showAll="0"/>
    <pivotField numFmtId="178" showAll="0"/>
    <pivotField numFmtId="178" showAll="0"/>
    <pivotField showAll="0"/>
    <pivotField axis="axisRow" showAll="0">
      <items count="17">
        <item x="8"/>
        <item x="4"/>
        <item x="6"/>
        <item x="9"/>
        <item x="2"/>
        <item x="3"/>
        <item x="1"/>
        <item x="0"/>
        <item x="11"/>
        <item x="10"/>
        <item x="7"/>
        <item x="5"/>
        <item x="12"/>
        <item x="13"/>
        <item x="14"/>
        <item x="15"/>
        <item t="default"/>
      </items>
    </pivotField>
    <pivotField dataField="1" showAll="0"/>
    <pivotField showAll="0"/>
    <pivotField dataField="1" numFmtId="180" showAll="0"/>
    <pivotField numFmtId="179" showAll="0"/>
    <pivotField numFmtId="179" showAll="0"/>
    <pivotField numFmtId="179" showAll="0"/>
  </pivotFields>
  <rowFields count="1">
    <field x="5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合計 / 活動識別_x000a_（価値ランク）" fld="6" baseField="0" baseItem="0" numFmtId="181"/>
    <dataField name="合計 / 時間" fld="8" baseField="0" baseItem="0" numFmtId="182"/>
  </dataFields>
  <chartFormats count="2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ﾋﾟﾎﾞｯﾄﾃｰﾌﾞﾙ1" cacheId="26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55">
  <location ref="A3:E21" firstHeaderRow="1" firstDataRow="2" firstDataCol="1"/>
  <pivotFields count="12">
    <pivotField numFmtId="14" showAll="0"/>
    <pivotField numFmtId="178" showAll="0"/>
    <pivotField numFmtId="178" showAll="0"/>
    <pivotField numFmtId="178" showAll="0"/>
    <pivotField showAll="0"/>
    <pivotField axis="axisRow" showAll="0">
      <items count="17">
        <item x="8"/>
        <item x="4"/>
        <item x="6"/>
        <item x="9"/>
        <item x="2"/>
        <item x="3"/>
        <item x="1"/>
        <item x="0"/>
        <item x="11"/>
        <item x="10"/>
        <item x="7"/>
        <item x="5"/>
        <item x="12"/>
        <item x="13"/>
        <item x="14"/>
        <item x="15"/>
        <item t="default"/>
      </items>
    </pivotField>
    <pivotField showAll="0"/>
    <pivotField axis="axisCol" showAll="0">
      <items count="4">
        <item x="1"/>
        <item x="0"/>
        <item x="2"/>
        <item t="default"/>
      </items>
    </pivotField>
    <pivotField numFmtId="180" showAll="0"/>
    <pivotField numFmtId="179" showAll="0"/>
    <pivotField numFmtId="179" showAll="0"/>
    <pivotField dataField="1" numFmtId="179" showAll="0"/>
  </pivotFields>
  <rowFields count="1">
    <field x="5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合計 / 原価計" fld="11" baseField="0" baseItem="0" numFmtId="181"/>
  </dataFields>
  <chartFormats count="23">
    <chartFormat chart="0" format="0" series="1">
      <pivotArea type="data" outline="0" fieldPosition="0">
        <references count="1">
          <reference field="7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7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7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1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19">
      <pivotArea type="data" outline="0" fieldPosition="0">
        <references count="3">
          <reference field="4294967294" count="1" selected="0">
            <x v="0"/>
          </reference>
          <reference field="5" count="1" selected="0">
            <x v="3"/>
          </reference>
          <reference field="7" count="1" selected="0">
            <x v="2"/>
          </reference>
        </references>
      </pivotArea>
    </chartFormat>
    <chartFormat chart="0" format="20">
      <pivotArea type="data" outline="0" fieldPosition="0">
        <references count="3">
          <reference field="4294967294" count="1" selected="0">
            <x v="0"/>
          </reference>
          <reference field="5" count="1" selected="0">
            <x v="3"/>
          </reference>
          <reference field="7" count="1" selected="0">
            <x v="1"/>
          </reference>
        </references>
      </pivotArea>
    </chartFormat>
    <chartFormat chart="0" format="21">
      <pivotArea type="data" outline="0" fieldPosition="0">
        <references count="3">
          <reference field="4294967294" count="1" selected="0">
            <x v="0"/>
          </reference>
          <reference field="5" count="1" selected="0">
            <x v="5"/>
          </reference>
          <reference field="7" count="1" selected="0">
            <x v="1"/>
          </reference>
        </references>
      </pivotArea>
    </chartFormat>
    <chartFormat chart="0" format="22">
      <pivotArea type="data" outline="0" fieldPosition="0">
        <references count="3">
          <reference field="4294967294" count="1" selected="0">
            <x v="0"/>
          </reference>
          <reference field="5" count="1" selected="0">
            <x v="0"/>
          </reference>
          <reference field="7" count="1" selected="0">
            <x v="1"/>
          </reference>
        </references>
      </pivotArea>
    </chartFormat>
    <chartFormat chart="0" format="23">
      <pivotArea type="data" outline="0" fieldPosition="0">
        <references count="3">
          <reference field="4294967294" count="1" selected="0">
            <x v="0"/>
          </reference>
          <reference field="5" count="1" selected="0">
            <x v="0"/>
          </reference>
          <reference field="7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ﾋﾟﾎﾞｯﾄﾃｰﾌﾞﾙ1" cacheId="26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79">
  <location ref="A3:B30" firstHeaderRow="1" firstDataRow="1" firstDataCol="1"/>
  <pivotFields count="12">
    <pivotField numFmtId="14" showAll="0"/>
    <pivotField numFmtId="178" showAll="0"/>
    <pivotField numFmtId="178" showAll="0"/>
    <pivotField numFmtId="178" showAll="0"/>
    <pivotField showAll="0"/>
    <pivotField axis="axisRow" showAll="0">
      <items count="17">
        <item x="8"/>
        <item x="4"/>
        <item x="6"/>
        <item x="9"/>
        <item x="2"/>
        <item x="3"/>
        <item x="1"/>
        <item x="0"/>
        <item x="11"/>
        <item x="10"/>
        <item x="7"/>
        <item x="5"/>
        <item x="12"/>
        <item x="13"/>
        <item x="14"/>
        <item x="15"/>
        <item t="default"/>
      </items>
    </pivotField>
    <pivotField axis="axisRow" showAll="0">
      <items count="6">
        <item x="1"/>
        <item x="0"/>
        <item x="2"/>
        <item x="3"/>
        <item x="4"/>
        <item t="default"/>
      </items>
    </pivotField>
    <pivotField showAll="0"/>
    <pivotField dataField="1" numFmtId="180" showAll="0"/>
    <pivotField numFmtId="179" showAll="0"/>
    <pivotField numFmtId="179" showAll="0"/>
    <pivotField numFmtId="179" showAll="0"/>
  </pivotFields>
  <rowFields count="2">
    <field x="6"/>
    <field x="5"/>
  </rowFields>
  <rowItems count="27">
    <i>
      <x/>
    </i>
    <i r="1">
      <x/>
    </i>
    <i r="1">
      <x v="1"/>
    </i>
    <i r="1">
      <x v="4"/>
    </i>
    <i r="1">
      <x v="5"/>
    </i>
    <i r="1">
      <x v="7"/>
    </i>
    <i r="1">
      <x v="8"/>
    </i>
    <i r="1">
      <x v="10"/>
    </i>
    <i r="1">
      <x v="11"/>
    </i>
    <i r="1">
      <x v="13"/>
    </i>
    <i>
      <x v="1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3"/>
    </i>
    <i>
      <x v="2"/>
    </i>
    <i r="1">
      <x v="2"/>
    </i>
    <i>
      <x v="3"/>
    </i>
    <i r="1">
      <x v="3"/>
    </i>
    <i r="1">
      <x v="14"/>
    </i>
    <i>
      <x v="4"/>
    </i>
    <i r="1">
      <x v="9"/>
    </i>
    <i r="1">
      <x v="15"/>
    </i>
    <i t="grand">
      <x/>
    </i>
  </rowItems>
  <colItems count="1">
    <i/>
  </colItems>
  <dataFields count="1">
    <dataField name="合計 / 時間" fld="8" baseField="0" baseItem="0" numFmtId="182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ピボットテーブル1" cacheId="26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29">
  <location ref="A3:B9" firstHeaderRow="1" firstDataRow="1" firstDataCol="1"/>
  <pivotFields count="12">
    <pivotField numFmtId="14" showAll="0"/>
    <pivotField numFmtId="178" showAll="0"/>
    <pivotField numFmtId="178" showAll="0"/>
    <pivotField numFmtId="178" showAll="0"/>
    <pivotField showAll="0"/>
    <pivotField showAll="0"/>
    <pivotField axis="axisRow" showAll="0">
      <items count="6">
        <item x="1"/>
        <item x="0"/>
        <item x="2"/>
        <item x="3"/>
        <item x="4"/>
        <item t="default"/>
      </items>
    </pivotField>
    <pivotField showAll="0"/>
    <pivotField numFmtId="180" showAll="0"/>
    <pivotField numFmtId="179" showAll="0"/>
    <pivotField numFmtId="179" showAll="0"/>
    <pivotField dataField="1" numFmtId="179" showAll="0"/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合計 / 原価計" fld="11" baseField="0" baseItem="0" numFmtId="181"/>
  </dataFields>
  <formats count="1">
    <format dxfId="24">
      <pivotArea outline="0" collapsedLevelsAreSubtotals="1" fieldPosition="0"/>
    </format>
  </formats>
  <chartFormats count="3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ﾋﾟﾎﾞｯﾄﾃｰﾌﾞﾙ1" cacheId="26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54">
  <location ref="A1:B7" firstHeaderRow="1" firstDataRow="1" firstDataCol="1"/>
  <pivotFields count="12">
    <pivotField numFmtId="14" showAll="0"/>
    <pivotField numFmtId="178" showAll="0"/>
    <pivotField numFmtId="178" showAll="0"/>
    <pivotField dataField="1" numFmtId="178" showAll="0"/>
    <pivotField showAll="0"/>
    <pivotField showAll="0"/>
    <pivotField axis="axisRow" showAll="0">
      <items count="6">
        <item x="1"/>
        <item x="0"/>
        <item x="2"/>
        <item x="3"/>
        <item x="4"/>
        <item t="default"/>
      </items>
    </pivotField>
    <pivotField showAll="0"/>
    <pivotField numFmtId="180" showAll="0"/>
    <pivotField numFmtId="179" showAll="0"/>
    <pivotField numFmtId="179" showAll="0"/>
    <pivotField numFmtId="179" showAll="0"/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データの個数 / 所要時間2" fld="3" subtotal="count" showDataAs="percentOfTotal" baseField="0" baseItem="0" numFmtId="183"/>
  </dataFields>
  <chartFormats count="6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ﾋﾟﾎﾞｯﾄﾃｰﾌﾞﾙ2" cacheId="26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49">
  <location ref="A1:B7" firstHeaderRow="1" firstDataRow="1" firstDataCol="1"/>
  <pivotFields count="12">
    <pivotField numFmtId="14" showAll="0"/>
    <pivotField numFmtId="178" showAll="0"/>
    <pivotField numFmtId="178" showAll="0"/>
    <pivotField numFmtId="178" showAll="0"/>
    <pivotField showAll="0"/>
    <pivotField showAll="0"/>
    <pivotField axis="axisRow" showAll="0">
      <items count="6">
        <item x="1"/>
        <item x="0"/>
        <item x="2"/>
        <item x="3"/>
        <item x="4"/>
        <item t="default"/>
      </items>
    </pivotField>
    <pivotField showAll="0"/>
    <pivotField numFmtId="180" showAll="0"/>
    <pivotField numFmtId="179" showAll="0"/>
    <pivotField numFmtId="179" showAll="0"/>
    <pivotField dataField="1" numFmtId="179" showAll="0"/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合計 / 原価計" fld="11" showDataAs="percentOfTotal" baseField="0" baseItem="0" numFmtId="183"/>
  </dataFields>
  <formats count="2">
    <format dxfId="23">
      <pivotArea collapsedLevelsAreSubtotals="1" fieldPosition="0">
        <references count="1">
          <reference field="6" count="1">
            <x v="0"/>
          </reference>
        </references>
      </pivotArea>
    </format>
    <format dxfId="22">
      <pivotArea outline="0" fieldPosition="0">
        <references count="1">
          <reference field="4294967294" count="1">
            <x v="0"/>
          </reference>
        </references>
      </pivotArea>
    </format>
  </formats>
  <chartFormats count="6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N13" sqref="N13"/>
    </sheetView>
  </sheetViews>
  <sheetFormatPr defaultRowHeight="13.5" x14ac:dyDescent="0.15"/>
  <cols>
    <col min="1" max="1" width="15" style="2" customWidth="1"/>
    <col min="3" max="3" width="7.25" style="2" bestFit="1" customWidth="1"/>
    <col min="5" max="5" width="7.25" style="2" bestFit="1" customWidth="1"/>
    <col min="6" max="6" width="7.25" customWidth="1"/>
    <col min="7" max="7" width="7.25" bestFit="1" customWidth="1"/>
  </cols>
  <sheetData>
    <row r="1" spans="1:7" ht="14.25" x14ac:dyDescent="0.15">
      <c r="A1" s="59" t="s">
        <v>13</v>
      </c>
      <c r="B1" s="59"/>
      <c r="C1" s="59"/>
      <c r="D1" s="59"/>
      <c r="E1" s="59"/>
      <c r="F1" s="59"/>
      <c r="G1" s="59"/>
    </row>
    <row r="2" spans="1:7" x14ac:dyDescent="0.15">
      <c r="A2" s="14" t="s">
        <v>37</v>
      </c>
      <c r="B2" s="7" t="s">
        <v>0</v>
      </c>
      <c r="C2" s="10" t="s">
        <v>12</v>
      </c>
      <c r="D2" s="7" t="s">
        <v>1</v>
      </c>
      <c r="E2" s="10" t="s">
        <v>12</v>
      </c>
      <c r="F2" s="7" t="s">
        <v>2</v>
      </c>
      <c r="G2" s="10" t="s">
        <v>12</v>
      </c>
    </row>
    <row r="3" spans="1:7" x14ac:dyDescent="0.15">
      <c r="A3" s="14" t="s">
        <v>3</v>
      </c>
      <c r="B3" s="8">
        <v>1800</v>
      </c>
      <c r="C3" s="12" t="s">
        <v>8</v>
      </c>
      <c r="D3" s="8">
        <v>200</v>
      </c>
      <c r="E3" s="12" t="s">
        <v>8</v>
      </c>
      <c r="F3" s="8">
        <f>SUM(B3:D3)</f>
        <v>2000</v>
      </c>
      <c r="G3" s="11" t="s">
        <v>8</v>
      </c>
    </row>
    <row r="4" spans="1:7" x14ac:dyDescent="0.15">
      <c r="A4" s="14" t="s">
        <v>4</v>
      </c>
      <c r="B4" s="8">
        <v>1800</v>
      </c>
      <c r="C4" s="12" t="s">
        <v>8</v>
      </c>
      <c r="D4" s="8">
        <v>300</v>
      </c>
      <c r="E4" s="12" t="s">
        <v>8</v>
      </c>
      <c r="F4" s="8">
        <f>SUM(B4:D4)</f>
        <v>2100</v>
      </c>
      <c r="G4" s="11" t="s">
        <v>8</v>
      </c>
    </row>
    <row r="5" spans="1:7" x14ac:dyDescent="0.15">
      <c r="A5" s="14" t="s">
        <v>5</v>
      </c>
      <c r="B5" s="9" t="s">
        <v>11</v>
      </c>
      <c r="C5" s="12"/>
      <c r="D5" s="9" t="s">
        <v>10</v>
      </c>
      <c r="E5" s="12"/>
      <c r="F5" s="8">
        <v>2000</v>
      </c>
      <c r="G5" s="11" t="s">
        <v>8</v>
      </c>
    </row>
    <row r="6" spans="1:7" ht="18.75" customHeight="1" x14ac:dyDescent="0.15">
      <c r="A6" s="14" t="s">
        <v>6</v>
      </c>
      <c r="B6" s="8">
        <v>900</v>
      </c>
      <c r="C6" s="12" t="s">
        <v>9</v>
      </c>
      <c r="D6" s="8">
        <v>100</v>
      </c>
      <c r="E6" s="12" t="s">
        <v>9</v>
      </c>
      <c r="F6" s="9" t="s">
        <v>10</v>
      </c>
      <c r="G6" s="11" t="s">
        <v>9</v>
      </c>
    </row>
    <row r="8" spans="1:7" ht="14.25" x14ac:dyDescent="0.15">
      <c r="A8" s="59" t="s">
        <v>14</v>
      </c>
      <c r="B8" s="59"/>
      <c r="C8" s="59"/>
      <c r="D8" s="59"/>
      <c r="E8" s="59"/>
      <c r="F8" s="59"/>
      <c r="G8" s="59"/>
    </row>
    <row r="9" spans="1:7" x14ac:dyDescent="0.15">
      <c r="A9" s="14" t="s">
        <v>37</v>
      </c>
      <c r="B9" s="4" t="s">
        <v>0</v>
      </c>
      <c r="C9" s="4" t="s">
        <v>12</v>
      </c>
      <c r="D9" s="4" t="s">
        <v>1</v>
      </c>
      <c r="E9" s="4" t="s">
        <v>12</v>
      </c>
      <c r="F9" s="4" t="s">
        <v>2</v>
      </c>
      <c r="G9" s="4" t="s">
        <v>12</v>
      </c>
    </row>
    <row r="10" spans="1:7" x14ac:dyDescent="0.15">
      <c r="A10" s="14" t="s">
        <v>3</v>
      </c>
      <c r="B10" s="5">
        <v>1800</v>
      </c>
      <c r="C10" s="6" t="s">
        <v>8</v>
      </c>
      <c r="D10" s="5">
        <v>200</v>
      </c>
      <c r="E10" s="6" t="s">
        <v>8</v>
      </c>
      <c r="F10" s="5">
        <f>SUM(B10:D10)</f>
        <v>2000</v>
      </c>
      <c r="G10" s="5" t="s">
        <v>8</v>
      </c>
    </row>
    <row r="11" spans="1:7" x14ac:dyDescent="0.15">
      <c r="A11" s="14" t="s">
        <v>4</v>
      </c>
      <c r="B11" s="5">
        <v>1800</v>
      </c>
      <c r="C11" s="6" t="s">
        <v>8</v>
      </c>
      <c r="D11" s="5">
        <v>300</v>
      </c>
      <c r="E11" s="6" t="s">
        <v>8</v>
      </c>
      <c r="F11" s="5">
        <f>SUM(B11:D11)</f>
        <v>2100</v>
      </c>
      <c r="G11" s="5" t="s">
        <v>8</v>
      </c>
    </row>
    <row r="12" spans="1:7" x14ac:dyDescent="0.15">
      <c r="A12" s="14" t="s">
        <v>5</v>
      </c>
      <c r="B12" s="13">
        <f>F12*B14/(900+100)</f>
        <v>1800</v>
      </c>
      <c r="C12" s="6" t="s">
        <v>8</v>
      </c>
      <c r="D12" s="13">
        <f>F12*D14/(900+100)</f>
        <v>200</v>
      </c>
      <c r="E12" s="6" t="s">
        <v>8</v>
      </c>
      <c r="F12" s="5">
        <v>2000</v>
      </c>
      <c r="G12" s="5" t="s">
        <v>8</v>
      </c>
    </row>
    <row r="13" spans="1:7" x14ac:dyDescent="0.15">
      <c r="A13" s="14" t="s">
        <v>15</v>
      </c>
      <c r="B13" s="5">
        <f>SUM(B10:B12)</f>
        <v>5400</v>
      </c>
      <c r="C13" s="6" t="s">
        <v>8</v>
      </c>
      <c r="D13" s="5">
        <f>SUM(D10:D12)</f>
        <v>700</v>
      </c>
      <c r="E13" s="6" t="s">
        <v>8</v>
      </c>
      <c r="F13" s="5">
        <f>SUM(F10:F12)</f>
        <v>6100</v>
      </c>
      <c r="G13" s="6" t="s">
        <v>8</v>
      </c>
    </row>
    <row r="14" spans="1:7" ht="23.25" customHeight="1" x14ac:dyDescent="0.15">
      <c r="A14" s="14" t="s">
        <v>6</v>
      </c>
      <c r="B14" s="5">
        <v>900</v>
      </c>
      <c r="C14" s="6" t="s">
        <v>9</v>
      </c>
      <c r="D14" s="5">
        <v>100</v>
      </c>
      <c r="E14" s="6" t="s">
        <v>9</v>
      </c>
      <c r="F14" s="6" t="s">
        <v>10</v>
      </c>
      <c r="G14" s="5" t="s">
        <v>9</v>
      </c>
    </row>
    <row r="15" spans="1:7" ht="32.25" customHeight="1" x14ac:dyDescent="0.15">
      <c r="A15" s="17" t="s">
        <v>16</v>
      </c>
      <c r="B15" s="18">
        <f>B13/B14*1000</f>
        <v>6000</v>
      </c>
      <c r="C15" s="19" t="s">
        <v>17</v>
      </c>
      <c r="D15" s="18">
        <f>D13/D14*1000</f>
        <v>7000</v>
      </c>
      <c r="E15" s="19" t="s">
        <v>17</v>
      </c>
      <c r="F15" s="60"/>
      <c r="G15" s="61"/>
    </row>
  </sheetData>
  <mergeCells count="3">
    <mergeCell ref="A1:G1"/>
    <mergeCell ref="A8:G8"/>
    <mergeCell ref="F15:G15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9" sqref="E9"/>
    </sheetView>
  </sheetViews>
  <sheetFormatPr defaultRowHeight="13.5" x14ac:dyDescent="0.15"/>
  <cols>
    <col min="1" max="1" width="11.125" customWidth="1"/>
    <col min="2" max="3" width="26.375" bestFit="1" customWidth="1"/>
  </cols>
  <sheetData>
    <row r="1" spans="1:2" x14ac:dyDescent="0.15">
      <c r="A1" s="26" t="s">
        <v>98</v>
      </c>
      <c r="B1" t="s">
        <v>193</v>
      </c>
    </row>
    <row r="2" spans="1:2" x14ac:dyDescent="0.15">
      <c r="A2" s="27">
        <v>0</v>
      </c>
      <c r="B2" s="58">
        <v>0.36893203883495146</v>
      </c>
    </row>
    <row r="3" spans="1:2" x14ac:dyDescent="0.15">
      <c r="A3" s="27">
        <v>1</v>
      </c>
      <c r="B3" s="58">
        <v>0.4854368932038835</v>
      </c>
    </row>
    <row r="4" spans="1:2" x14ac:dyDescent="0.15">
      <c r="A4" s="27">
        <v>2</v>
      </c>
      <c r="B4" s="58">
        <v>2.9126213592233011E-2</v>
      </c>
    </row>
    <row r="5" spans="1:2" x14ac:dyDescent="0.15">
      <c r="A5" s="27">
        <v>5</v>
      </c>
      <c r="B5" s="58">
        <v>9.7087378640776698E-2</v>
      </c>
    </row>
    <row r="6" spans="1:2" x14ac:dyDescent="0.15">
      <c r="A6" s="27">
        <v>3</v>
      </c>
      <c r="B6" s="58">
        <v>1.9417475728155338E-2</v>
      </c>
    </row>
    <row r="7" spans="1:2" x14ac:dyDescent="0.15">
      <c r="A7" s="27" t="s">
        <v>99</v>
      </c>
      <c r="B7" s="58">
        <v>1</v>
      </c>
    </row>
  </sheetData>
  <phoneticPr fontId="2"/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4" workbookViewId="0">
      <selection activeCell="H17" sqref="H17"/>
    </sheetView>
  </sheetViews>
  <sheetFormatPr defaultRowHeight="13.5" x14ac:dyDescent="0.15"/>
  <cols>
    <col min="1" max="1" width="11.125" customWidth="1"/>
    <col min="2" max="2" width="14.875" bestFit="1" customWidth="1"/>
  </cols>
  <sheetData>
    <row r="1" spans="1:2" x14ac:dyDescent="0.15">
      <c r="A1" s="26" t="s">
        <v>98</v>
      </c>
      <c r="B1" t="s">
        <v>145</v>
      </c>
    </row>
    <row r="2" spans="1:2" x14ac:dyDescent="0.15">
      <c r="A2" s="27">
        <v>0</v>
      </c>
      <c r="B2" s="58">
        <v>0.31505250875145857</v>
      </c>
    </row>
    <row r="3" spans="1:2" x14ac:dyDescent="0.15">
      <c r="A3" s="27">
        <v>1</v>
      </c>
      <c r="B3" s="58">
        <v>0.58693115519253203</v>
      </c>
    </row>
    <row r="4" spans="1:2" x14ac:dyDescent="0.15">
      <c r="A4" s="27">
        <v>2</v>
      </c>
      <c r="B4" s="58">
        <v>5.2508751458576232E-3</v>
      </c>
    </row>
    <row r="5" spans="1:2" x14ac:dyDescent="0.15">
      <c r="A5" s="27">
        <v>5</v>
      </c>
      <c r="B5" s="58">
        <v>8.0513418903150544E-2</v>
      </c>
    </row>
    <row r="6" spans="1:2" x14ac:dyDescent="0.15">
      <c r="A6" s="27">
        <v>3</v>
      </c>
      <c r="B6" s="58">
        <v>1.2252042007001168E-2</v>
      </c>
    </row>
    <row r="7" spans="1:2" x14ac:dyDescent="0.15">
      <c r="A7" s="27" t="s">
        <v>99</v>
      </c>
      <c r="B7" s="58">
        <v>1</v>
      </c>
    </row>
  </sheetData>
  <phoneticPr fontId="2"/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zoomScale="106" zoomScaleNormal="106" workbookViewId="0">
      <selection activeCell="B6" sqref="B6"/>
    </sheetView>
  </sheetViews>
  <sheetFormatPr defaultRowHeight="13.5" x14ac:dyDescent="0.15"/>
  <cols>
    <col min="1" max="1" width="11.875" bestFit="1" customWidth="1"/>
    <col min="2" max="3" width="5.875" style="25" bestFit="1" customWidth="1"/>
    <col min="4" max="4" width="9.625" style="25" bestFit="1" customWidth="1"/>
    <col min="5" max="5" width="42.375" style="54" bestFit="1" customWidth="1"/>
    <col min="6" max="6" width="67.875" bestFit="1" customWidth="1"/>
    <col min="7" max="7" width="13.5" bestFit="1" customWidth="1"/>
    <col min="8" max="8" width="16.125" bestFit="1" customWidth="1"/>
    <col min="9" max="9" width="15.75" bestFit="1" customWidth="1"/>
    <col min="10" max="10" width="11.375" bestFit="1" customWidth="1"/>
    <col min="11" max="11" width="13.5" bestFit="1" customWidth="1"/>
    <col min="12" max="12" width="7.25" style="28" bestFit="1" customWidth="1"/>
  </cols>
  <sheetData>
    <row r="1" spans="1:12" x14ac:dyDescent="0.15">
      <c r="A1" s="24">
        <v>43430</v>
      </c>
      <c r="G1" s="36" t="s">
        <v>138</v>
      </c>
      <c r="H1" s="36" t="s">
        <v>143</v>
      </c>
      <c r="I1" s="36" t="s">
        <v>140</v>
      </c>
    </row>
    <row r="2" spans="1:12" x14ac:dyDescent="0.15">
      <c r="A2" s="24">
        <v>43453</v>
      </c>
      <c r="B2" s="52">
        <f>A2-A1</f>
        <v>23</v>
      </c>
      <c r="C2" s="25" t="s">
        <v>159</v>
      </c>
      <c r="G2" s="36" t="s">
        <v>137</v>
      </c>
      <c r="H2" s="34" t="s">
        <v>134</v>
      </c>
      <c r="I2" s="34" t="s">
        <v>133</v>
      </c>
      <c r="J2" s="38"/>
    </row>
    <row r="3" spans="1:12" x14ac:dyDescent="0.15">
      <c r="B3" s="52">
        <f>B2/7</f>
        <v>3.2857142857142856</v>
      </c>
      <c r="C3" s="25" t="s">
        <v>164</v>
      </c>
      <c r="G3" s="36" t="s">
        <v>136</v>
      </c>
      <c r="H3" s="37">
        <v>2000</v>
      </c>
      <c r="I3" s="34">
        <v>200</v>
      </c>
      <c r="J3" s="31"/>
    </row>
    <row r="4" spans="1:12" x14ac:dyDescent="0.15">
      <c r="A4" t="s">
        <v>160</v>
      </c>
      <c r="B4" s="52">
        <v>18</v>
      </c>
      <c r="C4" s="25" t="s">
        <v>158</v>
      </c>
      <c r="G4" s="30" t="s">
        <v>135</v>
      </c>
      <c r="H4" s="37" t="s">
        <v>139</v>
      </c>
      <c r="I4" s="37" t="s">
        <v>139</v>
      </c>
      <c r="J4" s="32"/>
    </row>
    <row r="5" spans="1:12" x14ac:dyDescent="0.15">
      <c r="G5" s="1"/>
      <c r="H5" s="1"/>
      <c r="I5" s="1"/>
    </row>
    <row r="6" spans="1:12" s="2" customFormat="1" ht="27" x14ac:dyDescent="0.15">
      <c r="A6" s="39" t="s">
        <v>48</v>
      </c>
      <c r="B6" s="40" t="s">
        <v>45</v>
      </c>
      <c r="C6" s="40" t="s">
        <v>46</v>
      </c>
      <c r="D6" s="40" t="s">
        <v>47</v>
      </c>
      <c r="E6" s="55" t="s">
        <v>49</v>
      </c>
      <c r="F6" s="39" t="s">
        <v>91</v>
      </c>
      <c r="G6" s="41" t="s">
        <v>118</v>
      </c>
      <c r="H6" s="41" t="s">
        <v>119</v>
      </c>
      <c r="I6" s="39" t="s">
        <v>107</v>
      </c>
      <c r="J6" s="41" t="s">
        <v>141</v>
      </c>
      <c r="K6" s="41" t="s">
        <v>142</v>
      </c>
      <c r="L6" s="42" t="s">
        <v>144</v>
      </c>
    </row>
    <row r="7" spans="1:12" x14ac:dyDescent="0.15">
      <c r="A7" s="24">
        <v>43430</v>
      </c>
      <c r="B7" s="25">
        <v>0.38541666666666669</v>
      </c>
      <c r="C7" s="25">
        <v>0.47916666666666669</v>
      </c>
      <c r="D7" s="25">
        <f>C7-B7</f>
        <v>9.375E-2</v>
      </c>
      <c r="E7" s="54" t="s">
        <v>44</v>
      </c>
      <c r="F7" t="s">
        <v>86</v>
      </c>
      <c r="G7">
        <v>1</v>
      </c>
      <c r="H7" t="s">
        <v>122</v>
      </c>
      <c r="I7" s="29">
        <f t="shared" ref="I7:I53" si="0">D7*24</f>
        <v>2.25</v>
      </c>
      <c r="J7" s="28">
        <f t="shared" ref="J7:J53" si="1">$H$3*I7</f>
        <v>4500</v>
      </c>
      <c r="K7" s="28">
        <f t="shared" ref="K7:K53" si="2">$I$3*I7</f>
        <v>450</v>
      </c>
      <c r="L7" s="28">
        <f>J7+K7</f>
        <v>4950</v>
      </c>
    </row>
    <row r="8" spans="1:12" x14ac:dyDescent="0.15">
      <c r="A8" s="24">
        <v>43430</v>
      </c>
      <c r="B8" s="25">
        <v>0.47916666666666669</v>
      </c>
      <c r="C8" s="25">
        <v>0.52083333333333337</v>
      </c>
      <c r="D8" s="25">
        <f>C8-B8</f>
        <v>4.1666666666666685E-2</v>
      </c>
      <c r="E8" s="54" t="s">
        <v>50</v>
      </c>
      <c r="F8" t="s">
        <v>113</v>
      </c>
      <c r="G8">
        <v>1</v>
      </c>
      <c r="H8" t="s">
        <v>122</v>
      </c>
      <c r="I8" s="29">
        <f t="shared" si="0"/>
        <v>1.0000000000000004</v>
      </c>
      <c r="J8" s="28">
        <f t="shared" si="1"/>
        <v>2000.0000000000009</v>
      </c>
      <c r="K8" s="28">
        <f t="shared" si="2"/>
        <v>200.00000000000009</v>
      </c>
      <c r="L8" s="28">
        <f t="shared" ref="L8:L45" si="3">J8+K8</f>
        <v>2200.0000000000009</v>
      </c>
    </row>
    <row r="9" spans="1:12" x14ac:dyDescent="0.15">
      <c r="A9" s="24">
        <v>43430</v>
      </c>
      <c r="B9" s="25">
        <v>0.55208333333333337</v>
      </c>
      <c r="C9" s="25">
        <v>0.625</v>
      </c>
      <c r="D9" s="25">
        <f t="shared" ref="D9:D39" si="4">C9-B9</f>
        <v>7.291666666666663E-2</v>
      </c>
      <c r="E9" s="54" t="s">
        <v>51</v>
      </c>
      <c r="F9" t="s">
        <v>87</v>
      </c>
      <c r="G9">
        <v>1</v>
      </c>
      <c r="H9" t="s">
        <v>122</v>
      </c>
      <c r="I9" s="29">
        <f t="shared" si="0"/>
        <v>1.7499999999999991</v>
      </c>
      <c r="J9" s="28">
        <f t="shared" si="1"/>
        <v>3499.9999999999982</v>
      </c>
      <c r="K9" s="28">
        <f t="shared" si="2"/>
        <v>349.99999999999983</v>
      </c>
      <c r="L9" s="28">
        <f t="shared" si="3"/>
        <v>3849.9999999999982</v>
      </c>
    </row>
    <row r="10" spans="1:12" x14ac:dyDescent="0.15">
      <c r="A10" s="24">
        <v>43430</v>
      </c>
      <c r="B10" s="25">
        <v>0.625</v>
      </c>
      <c r="C10" s="25">
        <v>0.70833333333333337</v>
      </c>
      <c r="D10" s="25">
        <f t="shared" si="4"/>
        <v>8.333333333333337E-2</v>
      </c>
      <c r="E10" s="54" t="s">
        <v>52</v>
      </c>
      <c r="F10" t="s">
        <v>87</v>
      </c>
      <c r="G10">
        <v>1</v>
      </c>
      <c r="H10" t="s">
        <v>122</v>
      </c>
      <c r="I10" s="29">
        <f t="shared" si="0"/>
        <v>2.0000000000000009</v>
      </c>
      <c r="J10" s="28">
        <f t="shared" si="1"/>
        <v>4000.0000000000018</v>
      </c>
      <c r="K10" s="28">
        <f t="shared" si="2"/>
        <v>400.00000000000017</v>
      </c>
      <c r="L10" s="28">
        <f t="shared" si="3"/>
        <v>4400.0000000000018</v>
      </c>
    </row>
    <row r="11" spans="1:12" x14ac:dyDescent="0.15">
      <c r="A11" s="24">
        <v>43430</v>
      </c>
      <c r="B11" s="25">
        <v>0.70833333333333337</v>
      </c>
      <c r="C11" s="25">
        <v>0.75</v>
      </c>
      <c r="D11" s="25">
        <f t="shared" si="4"/>
        <v>4.166666666666663E-2</v>
      </c>
      <c r="E11" s="54" t="s">
        <v>53</v>
      </c>
      <c r="F11" t="s">
        <v>113</v>
      </c>
      <c r="G11">
        <v>1</v>
      </c>
      <c r="H11" t="s">
        <v>122</v>
      </c>
      <c r="I11" s="29">
        <f t="shared" si="0"/>
        <v>0.99999999999999911</v>
      </c>
      <c r="J11" s="28">
        <f t="shared" si="1"/>
        <v>1999.9999999999982</v>
      </c>
      <c r="K11" s="28">
        <f t="shared" si="2"/>
        <v>199.99999999999983</v>
      </c>
      <c r="L11" s="28">
        <f t="shared" si="3"/>
        <v>2199.9999999999982</v>
      </c>
    </row>
    <row r="12" spans="1:12" x14ac:dyDescent="0.15">
      <c r="A12" s="24">
        <v>43431</v>
      </c>
      <c r="B12" s="25">
        <v>0.38541666666666669</v>
      </c>
      <c r="C12" s="25">
        <v>0.5</v>
      </c>
      <c r="D12" s="25">
        <f t="shared" si="4"/>
        <v>0.11458333333333331</v>
      </c>
      <c r="E12" s="54" t="s">
        <v>54</v>
      </c>
      <c r="F12" t="s">
        <v>87</v>
      </c>
      <c r="G12">
        <v>1</v>
      </c>
      <c r="H12" t="s">
        <v>122</v>
      </c>
      <c r="I12" s="29">
        <f t="shared" si="0"/>
        <v>2.7499999999999996</v>
      </c>
      <c r="J12" s="28">
        <f t="shared" si="1"/>
        <v>5499.9999999999991</v>
      </c>
      <c r="K12" s="28">
        <f t="shared" si="2"/>
        <v>549.99999999999989</v>
      </c>
      <c r="L12" s="28">
        <f t="shared" si="3"/>
        <v>6049.9999999999991</v>
      </c>
    </row>
    <row r="13" spans="1:12" x14ac:dyDescent="0.15">
      <c r="A13" s="24">
        <v>43431</v>
      </c>
      <c r="B13" s="25">
        <v>0.54166666666666663</v>
      </c>
      <c r="C13" s="25">
        <v>0.625</v>
      </c>
      <c r="D13" s="25">
        <f t="shared" si="4"/>
        <v>8.333333333333337E-2</v>
      </c>
      <c r="E13" s="54" t="s">
        <v>55</v>
      </c>
      <c r="F13" t="s">
        <v>88</v>
      </c>
      <c r="G13">
        <v>0</v>
      </c>
      <c r="H13" t="s">
        <v>147</v>
      </c>
      <c r="I13" s="29">
        <f t="shared" si="0"/>
        <v>2.0000000000000009</v>
      </c>
      <c r="J13" s="28">
        <f t="shared" si="1"/>
        <v>4000.0000000000018</v>
      </c>
      <c r="K13" s="28">
        <f t="shared" si="2"/>
        <v>400.00000000000017</v>
      </c>
      <c r="L13" s="28">
        <f t="shared" si="3"/>
        <v>4400.0000000000018</v>
      </c>
    </row>
    <row r="14" spans="1:12" x14ac:dyDescent="0.15">
      <c r="A14" s="24">
        <v>43431</v>
      </c>
      <c r="B14" s="25">
        <v>0.625</v>
      </c>
      <c r="C14" s="25">
        <v>0.63541666666666663</v>
      </c>
      <c r="D14" s="25">
        <f t="shared" si="4"/>
        <v>1.041666666666663E-2</v>
      </c>
      <c r="E14" s="54" t="s">
        <v>56</v>
      </c>
      <c r="F14" t="s">
        <v>94</v>
      </c>
      <c r="G14">
        <v>0</v>
      </c>
      <c r="H14" t="s">
        <v>148</v>
      </c>
      <c r="I14" s="29">
        <f t="shared" si="0"/>
        <v>0.24999999999999911</v>
      </c>
      <c r="J14" s="28">
        <f t="shared" si="1"/>
        <v>499.99999999999824</v>
      </c>
      <c r="K14" s="28">
        <f t="shared" si="2"/>
        <v>49.999999999999822</v>
      </c>
      <c r="L14" s="28">
        <f t="shared" si="3"/>
        <v>549.99999999999807</v>
      </c>
    </row>
    <row r="15" spans="1:12" x14ac:dyDescent="0.15">
      <c r="A15" s="24">
        <v>43431</v>
      </c>
      <c r="B15" s="25">
        <v>0.63541666666666663</v>
      </c>
      <c r="C15" s="25">
        <v>0.65277777777777779</v>
      </c>
      <c r="D15" s="25">
        <f t="shared" si="4"/>
        <v>1.736111111111116E-2</v>
      </c>
      <c r="E15" s="54" t="s">
        <v>57</v>
      </c>
      <c r="F15" t="s">
        <v>89</v>
      </c>
      <c r="G15">
        <v>0</v>
      </c>
      <c r="H15" t="s">
        <v>148</v>
      </c>
      <c r="I15" s="29">
        <f t="shared" si="0"/>
        <v>0.41666666666666785</v>
      </c>
      <c r="J15" s="28">
        <f t="shared" si="1"/>
        <v>833.33333333333576</v>
      </c>
      <c r="K15" s="28">
        <f t="shared" si="2"/>
        <v>83.33333333333357</v>
      </c>
      <c r="L15" s="28">
        <f t="shared" si="3"/>
        <v>916.66666666666936</v>
      </c>
    </row>
    <row r="16" spans="1:12" x14ac:dyDescent="0.15">
      <c r="A16" s="24">
        <v>43431</v>
      </c>
      <c r="B16" s="25">
        <v>0.65277777777777779</v>
      </c>
      <c r="C16" s="25">
        <v>0.66319444444444442</v>
      </c>
      <c r="D16" s="25">
        <f t="shared" si="4"/>
        <v>1.041666666666663E-2</v>
      </c>
      <c r="E16" s="54" t="s">
        <v>58</v>
      </c>
      <c r="F16" t="s">
        <v>96</v>
      </c>
      <c r="G16">
        <v>2</v>
      </c>
      <c r="H16" t="s">
        <v>122</v>
      </c>
      <c r="I16" s="29">
        <f t="shared" si="0"/>
        <v>0.24999999999999911</v>
      </c>
      <c r="J16" s="28">
        <f t="shared" si="1"/>
        <v>499.99999999999824</v>
      </c>
      <c r="K16" s="28">
        <f t="shared" si="2"/>
        <v>49.999999999999822</v>
      </c>
      <c r="L16" s="28">
        <f t="shared" si="3"/>
        <v>549.99999999999807</v>
      </c>
    </row>
    <row r="17" spans="1:12" x14ac:dyDescent="0.15">
      <c r="A17" s="24">
        <v>43431</v>
      </c>
      <c r="B17" s="25">
        <v>0.66319444444444442</v>
      </c>
      <c r="C17" s="25">
        <v>0.67361111111111116</v>
      </c>
      <c r="D17" s="25">
        <f t="shared" si="4"/>
        <v>1.0416666666666741E-2</v>
      </c>
      <c r="E17" s="54" t="s">
        <v>56</v>
      </c>
      <c r="F17" t="s">
        <v>94</v>
      </c>
      <c r="G17">
        <v>0</v>
      </c>
      <c r="H17" t="s">
        <v>148</v>
      </c>
      <c r="I17" s="29">
        <f t="shared" si="0"/>
        <v>0.25000000000000178</v>
      </c>
      <c r="J17" s="28">
        <f t="shared" si="1"/>
        <v>500.00000000000352</v>
      </c>
      <c r="K17" s="28">
        <f t="shared" si="2"/>
        <v>50.000000000000355</v>
      </c>
      <c r="L17" s="28">
        <f t="shared" si="3"/>
        <v>550.00000000000387</v>
      </c>
    </row>
    <row r="18" spans="1:12" x14ac:dyDescent="0.15">
      <c r="A18" s="24">
        <v>43431</v>
      </c>
      <c r="B18" s="25">
        <v>0.67708333333333337</v>
      </c>
      <c r="C18" s="25">
        <v>0.70833333333333337</v>
      </c>
      <c r="D18" s="25">
        <f t="shared" si="4"/>
        <v>3.125E-2</v>
      </c>
      <c r="E18" s="54" t="s">
        <v>59</v>
      </c>
      <c r="F18" t="s">
        <v>84</v>
      </c>
      <c r="G18">
        <v>0</v>
      </c>
      <c r="H18" t="s">
        <v>122</v>
      </c>
      <c r="I18" s="29">
        <f t="shared" si="0"/>
        <v>0.75</v>
      </c>
      <c r="J18" s="28">
        <f t="shared" si="1"/>
        <v>1500</v>
      </c>
      <c r="K18" s="28">
        <f t="shared" si="2"/>
        <v>150</v>
      </c>
      <c r="L18" s="28">
        <f t="shared" si="3"/>
        <v>1650</v>
      </c>
    </row>
    <row r="19" spans="1:12" x14ac:dyDescent="0.15">
      <c r="A19" s="24">
        <v>43431</v>
      </c>
      <c r="B19" s="25">
        <v>0.70833333333333337</v>
      </c>
      <c r="C19" s="25">
        <v>0.75</v>
      </c>
      <c r="D19" s="25">
        <f t="shared" si="4"/>
        <v>4.166666666666663E-2</v>
      </c>
      <c r="E19" s="54" t="s">
        <v>60</v>
      </c>
      <c r="F19" t="s">
        <v>87</v>
      </c>
      <c r="G19">
        <v>1</v>
      </c>
      <c r="H19" t="s">
        <v>122</v>
      </c>
      <c r="I19" s="29">
        <f t="shared" si="0"/>
        <v>0.99999999999999911</v>
      </c>
      <c r="J19" s="28">
        <f t="shared" si="1"/>
        <v>1999.9999999999982</v>
      </c>
      <c r="K19" s="28">
        <f t="shared" si="2"/>
        <v>199.99999999999983</v>
      </c>
      <c r="L19" s="28">
        <f t="shared" si="3"/>
        <v>2199.9999999999982</v>
      </c>
    </row>
    <row r="20" spans="1:12" x14ac:dyDescent="0.15">
      <c r="A20" s="24">
        <v>43432</v>
      </c>
      <c r="B20" s="25">
        <v>0.38541666666666669</v>
      </c>
      <c r="C20" s="25">
        <v>0.39583333333333331</v>
      </c>
      <c r="D20" s="25">
        <f t="shared" si="4"/>
        <v>1.041666666666663E-2</v>
      </c>
      <c r="E20" s="54" t="s">
        <v>61</v>
      </c>
      <c r="F20" t="s">
        <v>94</v>
      </c>
      <c r="G20">
        <v>0</v>
      </c>
      <c r="H20" t="s">
        <v>148</v>
      </c>
      <c r="I20" s="29">
        <f t="shared" si="0"/>
        <v>0.24999999999999911</v>
      </c>
      <c r="J20" s="28">
        <f t="shared" si="1"/>
        <v>499.99999999999824</v>
      </c>
      <c r="K20" s="28">
        <f t="shared" si="2"/>
        <v>49.999999999999822</v>
      </c>
      <c r="L20" s="28">
        <f t="shared" si="3"/>
        <v>549.99999999999807</v>
      </c>
    </row>
    <row r="21" spans="1:12" x14ac:dyDescent="0.15">
      <c r="A21" s="24">
        <v>43432</v>
      </c>
      <c r="B21" s="25">
        <v>0.39583333333333331</v>
      </c>
      <c r="C21" s="25">
        <v>0.41666666666666669</v>
      </c>
      <c r="D21" s="25">
        <f t="shared" si="4"/>
        <v>2.083333333333337E-2</v>
      </c>
      <c r="E21" s="54" t="s">
        <v>57</v>
      </c>
      <c r="F21" t="s">
        <v>89</v>
      </c>
      <c r="G21">
        <v>0</v>
      </c>
      <c r="H21" t="s">
        <v>148</v>
      </c>
      <c r="I21" s="29">
        <f t="shared" si="0"/>
        <v>0.50000000000000089</v>
      </c>
      <c r="J21" s="28">
        <f t="shared" si="1"/>
        <v>1000.0000000000018</v>
      </c>
      <c r="K21" s="28">
        <f t="shared" si="2"/>
        <v>100.00000000000017</v>
      </c>
      <c r="L21" s="28">
        <f t="shared" si="3"/>
        <v>1100.000000000002</v>
      </c>
    </row>
    <row r="22" spans="1:12" x14ac:dyDescent="0.15">
      <c r="A22" s="24">
        <v>43432</v>
      </c>
      <c r="B22" s="25">
        <v>0.41666666666666669</v>
      </c>
      <c r="C22" s="25">
        <v>0.54166666666666663</v>
      </c>
      <c r="D22" s="25">
        <f t="shared" si="4"/>
        <v>0.12499999999999994</v>
      </c>
      <c r="E22" s="54" t="s">
        <v>62</v>
      </c>
      <c r="F22" t="s">
        <v>89</v>
      </c>
      <c r="G22">
        <v>0</v>
      </c>
      <c r="H22" t="s">
        <v>148</v>
      </c>
      <c r="I22" s="29">
        <f t="shared" si="0"/>
        <v>2.9999999999999987</v>
      </c>
      <c r="J22" s="28">
        <f t="shared" si="1"/>
        <v>5999.9999999999973</v>
      </c>
      <c r="K22" s="28">
        <f t="shared" si="2"/>
        <v>599.99999999999977</v>
      </c>
      <c r="L22" s="28">
        <f t="shared" si="3"/>
        <v>6599.9999999999973</v>
      </c>
    </row>
    <row r="23" spans="1:12" x14ac:dyDescent="0.15">
      <c r="A23" s="24">
        <v>43432</v>
      </c>
      <c r="B23" s="25">
        <v>0.58333333333333337</v>
      </c>
      <c r="C23" s="25">
        <v>0.75</v>
      </c>
      <c r="D23" s="25">
        <f t="shared" si="4"/>
        <v>0.16666666666666663</v>
      </c>
      <c r="E23" s="54" t="s">
        <v>63</v>
      </c>
      <c r="F23" t="s">
        <v>88</v>
      </c>
      <c r="G23">
        <v>0</v>
      </c>
      <c r="H23" t="s">
        <v>148</v>
      </c>
      <c r="I23" s="29">
        <f t="shared" si="0"/>
        <v>3.9999999999999991</v>
      </c>
      <c r="J23" s="28">
        <f t="shared" si="1"/>
        <v>7999.9999999999982</v>
      </c>
      <c r="K23" s="28">
        <f t="shared" si="2"/>
        <v>799.99999999999977</v>
      </c>
      <c r="L23" s="28">
        <f t="shared" si="3"/>
        <v>8799.9999999999982</v>
      </c>
    </row>
    <row r="24" spans="1:12" x14ac:dyDescent="0.15">
      <c r="A24" s="24">
        <v>43433</v>
      </c>
      <c r="B24" s="25">
        <v>0.38541666666666669</v>
      </c>
      <c r="C24" s="25">
        <v>0.51041666666666663</v>
      </c>
      <c r="D24" s="25">
        <f t="shared" si="4"/>
        <v>0.12499999999999994</v>
      </c>
      <c r="E24" s="54" t="s">
        <v>64</v>
      </c>
      <c r="F24" t="s">
        <v>87</v>
      </c>
      <c r="G24">
        <v>1</v>
      </c>
      <c r="H24" t="s">
        <v>122</v>
      </c>
      <c r="I24" s="29">
        <f t="shared" si="0"/>
        <v>2.9999999999999987</v>
      </c>
      <c r="J24" s="28">
        <f t="shared" si="1"/>
        <v>5999.9999999999973</v>
      </c>
      <c r="K24" s="28">
        <f t="shared" si="2"/>
        <v>599.99999999999977</v>
      </c>
      <c r="L24" s="28">
        <f t="shared" si="3"/>
        <v>6599.9999999999973</v>
      </c>
    </row>
    <row r="25" spans="1:12" x14ac:dyDescent="0.15">
      <c r="A25" s="24">
        <v>43433</v>
      </c>
      <c r="B25" s="25">
        <v>0.54166666666666663</v>
      </c>
      <c r="C25" s="25">
        <v>0.75</v>
      </c>
      <c r="D25" s="25">
        <f t="shared" si="4"/>
        <v>0.20833333333333337</v>
      </c>
      <c r="E25" s="54" t="s">
        <v>70</v>
      </c>
      <c r="F25" t="s">
        <v>87</v>
      </c>
      <c r="G25">
        <v>1</v>
      </c>
      <c r="H25" t="s">
        <v>122</v>
      </c>
      <c r="I25" s="29">
        <f t="shared" si="0"/>
        <v>5.0000000000000009</v>
      </c>
      <c r="J25" s="28">
        <f t="shared" si="1"/>
        <v>10000.000000000002</v>
      </c>
      <c r="K25" s="28">
        <f t="shared" si="2"/>
        <v>1000.0000000000002</v>
      </c>
      <c r="L25" s="28">
        <f t="shared" si="3"/>
        <v>11000.000000000002</v>
      </c>
    </row>
    <row r="26" spans="1:12" x14ac:dyDescent="0.15">
      <c r="A26" s="24">
        <v>43434</v>
      </c>
      <c r="B26" s="25">
        <v>0.38541666666666669</v>
      </c>
      <c r="C26" s="25">
        <v>0.4375</v>
      </c>
      <c r="D26" s="25">
        <f t="shared" si="4"/>
        <v>5.2083333333333315E-2</v>
      </c>
      <c r="E26" s="54" t="s">
        <v>71</v>
      </c>
      <c r="F26" t="s">
        <v>83</v>
      </c>
      <c r="G26">
        <v>0</v>
      </c>
      <c r="H26" t="s">
        <v>122</v>
      </c>
      <c r="I26" s="29">
        <f t="shared" si="0"/>
        <v>1.2499999999999996</v>
      </c>
      <c r="J26" s="28">
        <f t="shared" si="1"/>
        <v>2499.9999999999991</v>
      </c>
      <c r="K26" s="28">
        <f t="shared" si="2"/>
        <v>249.99999999999991</v>
      </c>
      <c r="L26" s="28">
        <f t="shared" si="3"/>
        <v>2749.9999999999991</v>
      </c>
    </row>
    <row r="27" spans="1:12" x14ac:dyDescent="0.15">
      <c r="A27" s="24">
        <v>43434</v>
      </c>
      <c r="B27" s="25">
        <v>0.4375</v>
      </c>
      <c r="C27" s="25">
        <v>0.45833333333333331</v>
      </c>
      <c r="D27" s="25">
        <f t="shared" ref="D27" si="5">C27-B27</f>
        <v>2.0833333333333315E-2</v>
      </c>
      <c r="E27" s="54" t="s">
        <v>72</v>
      </c>
      <c r="F27" t="s">
        <v>89</v>
      </c>
      <c r="G27">
        <v>0</v>
      </c>
      <c r="H27" t="s">
        <v>148</v>
      </c>
      <c r="I27" s="29">
        <f t="shared" si="0"/>
        <v>0.49999999999999956</v>
      </c>
      <c r="J27" s="28">
        <f t="shared" si="1"/>
        <v>999.99999999999909</v>
      </c>
      <c r="K27" s="28">
        <f t="shared" si="2"/>
        <v>99.999999999999915</v>
      </c>
      <c r="L27" s="28">
        <f t="shared" si="3"/>
        <v>1099.9999999999991</v>
      </c>
    </row>
    <row r="28" spans="1:12" x14ac:dyDescent="0.15">
      <c r="A28" s="24">
        <v>43434</v>
      </c>
      <c r="B28" s="25">
        <v>0.45833333333333331</v>
      </c>
      <c r="C28" s="25">
        <v>0.5</v>
      </c>
      <c r="D28" s="25">
        <f t="shared" si="4"/>
        <v>4.1666666666666685E-2</v>
      </c>
      <c r="E28" s="54" t="s">
        <v>73</v>
      </c>
      <c r="F28" t="s">
        <v>87</v>
      </c>
      <c r="G28">
        <v>1</v>
      </c>
      <c r="H28" t="s">
        <v>122</v>
      </c>
      <c r="I28" s="29">
        <f t="shared" si="0"/>
        <v>1.0000000000000004</v>
      </c>
      <c r="J28" s="28">
        <f t="shared" si="1"/>
        <v>2000.0000000000009</v>
      </c>
      <c r="K28" s="28">
        <f t="shared" si="2"/>
        <v>200.00000000000009</v>
      </c>
      <c r="L28" s="28">
        <f t="shared" si="3"/>
        <v>2200.0000000000009</v>
      </c>
    </row>
    <row r="29" spans="1:12" x14ac:dyDescent="0.15">
      <c r="A29" s="24">
        <v>43434</v>
      </c>
      <c r="B29" s="25">
        <v>0.54166666666666663</v>
      </c>
      <c r="C29" s="25">
        <v>0.58333333333333337</v>
      </c>
      <c r="D29" s="25">
        <f t="shared" si="4"/>
        <v>4.1666666666666741E-2</v>
      </c>
      <c r="E29" s="54" t="s">
        <v>65</v>
      </c>
      <c r="F29" t="s">
        <v>81</v>
      </c>
      <c r="G29">
        <v>5</v>
      </c>
      <c r="H29" t="s">
        <v>121</v>
      </c>
      <c r="I29" s="29">
        <f t="shared" si="0"/>
        <v>1.0000000000000018</v>
      </c>
      <c r="J29" s="28">
        <f t="shared" si="1"/>
        <v>2000.0000000000036</v>
      </c>
      <c r="K29" s="28">
        <f t="shared" si="2"/>
        <v>200.00000000000034</v>
      </c>
      <c r="L29" s="28">
        <f t="shared" si="3"/>
        <v>2200.0000000000041</v>
      </c>
    </row>
    <row r="30" spans="1:12" x14ac:dyDescent="0.15">
      <c r="A30" s="24">
        <v>43434</v>
      </c>
      <c r="B30" s="25">
        <v>0.60416666666666663</v>
      </c>
      <c r="C30" s="25">
        <v>0.66666666666666663</v>
      </c>
      <c r="D30" s="25">
        <f t="shared" si="4"/>
        <v>6.25E-2</v>
      </c>
      <c r="E30" s="54" t="s">
        <v>66</v>
      </c>
      <c r="F30" t="s">
        <v>81</v>
      </c>
      <c r="G30">
        <v>5</v>
      </c>
      <c r="H30" t="s">
        <v>121</v>
      </c>
      <c r="I30" s="29">
        <f t="shared" si="0"/>
        <v>1.5</v>
      </c>
      <c r="J30" s="28">
        <f t="shared" si="1"/>
        <v>3000</v>
      </c>
      <c r="K30" s="28">
        <f t="shared" si="2"/>
        <v>300</v>
      </c>
      <c r="L30" s="28">
        <f t="shared" si="3"/>
        <v>3300</v>
      </c>
    </row>
    <row r="31" spans="1:12" x14ac:dyDescent="0.15">
      <c r="A31" s="24">
        <v>43434</v>
      </c>
      <c r="B31" s="25">
        <v>0.66666666666666663</v>
      </c>
      <c r="C31" s="25">
        <v>0.70833333333333337</v>
      </c>
      <c r="D31" s="25">
        <f t="shared" si="4"/>
        <v>4.1666666666666741E-2</v>
      </c>
      <c r="E31" s="54" t="s">
        <v>65</v>
      </c>
      <c r="F31" t="s">
        <v>81</v>
      </c>
      <c r="G31">
        <v>5</v>
      </c>
      <c r="H31" t="s">
        <v>121</v>
      </c>
      <c r="I31" s="29">
        <f t="shared" si="0"/>
        <v>1.0000000000000018</v>
      </c>
      <c r="J31" s="28">
        <f t="shared" si="1"/>
        <v>2000.0000000000036</v>
      </c>
      <c r="K31" s="28">
        <f t="shared" si="2"/>
        <v>200.00000000000034</v>
      </c>
      <c r="L31" s="28">
        <f t="shared" si="3"/>
        <v>2200.0000000000041</v>
      </c>
    </row>
    <row r="32" spans="1:12" x14ac:dyDescent="0.15">
      <c r="A32" s="24">
        <v>43437</v>
      </c>
      <c r="B32" s="25">
        <v>0.38541666666666669</v>
      </c>
      <c r="C32" s="25">
        <v>0.41666666666666669</v>
      </c>
      <c r="D32" s="25">
        <f t="shared" si="4"/>
        <v>3.125E-2</v>
      </c>
      <c r="E32" s="54" t="s">
        <v>67</v>
      </c>
      <c r="F32" t="s">
        <v>88</v>
      </c>
      <c r="G32">
        <v>0</v>
      </c>
      <c r="H32" t="s">
        <v>122</v>
      </c>
      <c r="I32" s="29">
        <f t="shared" si="0"/>
        <v>0.75</v>
      </c>
      <c r="J32" s="28">
        <f t="shared" si="1"/>
        <v>1500</v>
      </c>
      <c r="K32" s="28">
        <f t="shared" si="2"/>
        <v>150</v>
      </c>
      <c r="L32" s="28">
        <f t="shared" si="3"/>
        <v>1650</v>
      </c>
    </row>
    <row r="33" spans="1:12" x14ac:dyDescent="0.15">
      <c r="A33" s="24">
        <v>43437</v>
      </c>
      <c r="B33" s="25">
        <v>0.41666666666666669</v>
      </c>
      <c r="C33" s="25">
        <v>0.52083333333333337</v>
      </c>
      <c r="D33" s="25">
        <f t="shared" si="4"/>
        <v>0.10416666666666669</v>
      </c>
      <c r="E33" s="54" t="s">
        <v>68</v>
      </c>
      <c r="F33" t="s">
        <v>113</v>
      </c>
      <c r="G33">
        <v>1</v>
      </c>
      <c r="H33" t="s">
        <v>122</v>
      </c>
      <c r="I33" s="29">
        <f t="shared" si="0"/>
        <v>2.5000000000000004</v>
      </c>
      <c r="J33" s="28">
        <f t="shared" si="1"/>
        <v>5000.0000000000009</v>
      </c>
      <c r="K33" s="28">
        <f t="shared" si="2"/>
        <v>500.00000000000011</v>
      </c>
      <c r="L33" s="28">
        <f t="shared" si="3"/>
        <v>5500.0000000000009</v>
      </c>
    </row>
    <row r="34" spans="1:12" x14ac:dyDescent="0.15">
      <c r="A34" s="24">
        <v>43437</v>
      </c>
      <c r="B34" s="25">
        <v>0.55208333333333337</v>
      </c>
      <c r="C34" s="25">
        <v>0.58333333333333337</v>
      </c>
      <c r="D34" s="25">
        <f t="shared" si="4"/>
        <v>3.125E-2</v>
      </c>
      <c r="E34" s="54" t="s">
        <v>69</v>
      </c>
      <c r="F34" t="s">
        <v>88</v>
      </c>
      <c r="G34">
        <v>0</v>
      </c>
      <c r="H34" t="s">
        <v>148</v>
      </c>
      <c r="I34" s="29">
        <f t="shared" si="0"/>
        <v>0.75</v>
      </c>
      <c r="J34" s="28">
        <f t="shared" si="1"/>
        <v>1500</v>
      </c>
      <c r="K34" s="28">
        <f t="shared" si="2"/>
        <v>150</v>
      </c>
      <c r="L34" s="28">
        <f t="shared" si="3"/>
        <v>1650</v>
      </c>
    </row>
    <row r="35" spans="1:12" x14ac:dyDescent="0.15">
      <c r="A35" s="24">
        <v>43437</v>
      </c>
      <c r="B35" s="25">
        <v>0.58333333333333337</v>
      </c>
      <c r="C35" s="25">
        <v>0.625</v>
      </c>
      <c r="D35" s="25">
        <f t="shared" si="4"/>
        <v>4.166666666666663E-2</v>
      </c>
      <c r="E35" s="54" t="s">
        <v>52</v>
      </c>
      <c r="F35" t="s">
        <v>87</v>
      </c>
      <c r="G35">
        <v>1</v>
      </c>
      <c r="H35" t="s">
        <v>122</v>
      </c>
      <c r="I35" s="29">
        <f t="shared" si="0"/>
        <v>0.99999999999999911</v>
      </c>
      <c r="J35" s="28">
        <f t="shared" si="1"/>
        <v>1999.9999999999982</v>
      </c>
      <c r="K35" s="28">
        <f t="shared" si="2"/>
        <v>199.99999999999983</v>
      </c>
      <c r="L35" s="28">
        <f t="shared" si="3"/>
        <v>2199.9999999999982</v>
      </c>
    </row>
    <row r="36" spans="1:12" x14ac:dyDescent="0.15">
      <c r="A36" s="24">
        <v>43437</v>
      </c>
      <c r="B36" s="25">
        <v>0.625</v>
      </c>
      <c r="C36" s="25">
        <v>0.6875</v>
      </c>
      <c r="D36" s="25">
        <f t="shared" si="4"/>
        <v>6.25E-2</v>
      </c>
      <c r="E36" s="54" t="s">
        <v>97</v>
      </c>
      <c r="F36" t="s">
        <v>74</v>
      </c>
      <c r="G36">
        <v>1</v>
      </c>
      <c r="H36" t="s">
        <v>122</v>
      </c>
      <c r="I36" s="29">
        <f t="shared" si="0"/>
        <v>1.5</v>
      </c>
      <c r="J36" s="28">
        <f t="shared" si="1"/>
        <v>3000</v>
      </c>
      <c r="K36" s="28">
        <f t="shared" si="2"/>
        <v>300</v>
      </c>
      <c r="L36" s="28">
        <f t="shared" si="3"/>
        <v>3300</v>
      </c>
    </row>
    <row r="37" spans="1:12" x14ac:dyDescent="0.15">
      <c r="A37" s="24">
        <v>43437</v>
      </c>
      <c r="B37" s="25">
        <v>0.6875</v>
      </c>
      <c r="C37" s="25">
        <v>0.79166666666666663</v>
      </c>
      <c r="D37" s="25">
        <f t="shared" si="4"/>
        <v>0.10416666666666663</v>
      </c>
      <c r="E37" s="54" t="s">
        <v>109</v>
      </c>
      <c r="F37" t="s">
        <v>87</v>
      </c>
      <c r="G37">
        <v>1</v>
      </c>
      <c r="H37" t="s">
        <v>122</v>
      </c>
      <c r="I37" s="29">
        <f t="shared" si="0"/>
        <v>2.4999999999999991</v>
      </c>
      <c r="J37" s="28">
        <f t="shared" si="1"/>
        <v>4999.9999999999982</v>
      </c>
      <c r="K37" s="28">
        <f t="shared" si="2"/>
        <v>499.99999999999983</v>
      </c>
      <c r="L37" s="28">
        <f t="shared" si="3"/>
        <v>5499.9999999999982</v>
      </c>
    </row>
    <row r="38" spans="1:12" x14ac:dyDescent="0.15">
      <c r="A38" s="24">
        <v>43438</v>
      </c>
      <c r="B38" s="25">
        <v>0.38541666666666669</v>
      </c>
      <c r="C38" s="25">
        <v>0.45833333333333331</v>
      </c>
      <c r="D38" s="25">
        <f t="shared" si="4"/>
        <v>7.291666666666663E-2</v>
      </c>
      <c r="E38" s="54" t="s">
        <v>109</v>
      </c>
      <c r="F38" t="s">
        <v>87</v>
      </c>
      <c r="G38">
        <v>1</v>
      </c>
      <c r="H38" t="s">
        <v>122</v>
      </c>
      <c r="I38" s="29">
        <f t="shared" si="0"/>
        <v>1.7499999999999991</v>
      </c>
      <c r="J38" s="28">
        <f t="shared" si="1"/>
        <v>3499.9999999999982</v>
      </c>
      <c r="K38" s="28">
        <f t="shared" si="2"/>
        <v>349.99999999999983</v>
      </c>
      <c r="L38" s="28">
        <f t="shared" si="3"/>
        <v>3849.9999999999982</v>
      </c>
    </row>
    <row r="39" spans="1:12" x14ac:dyDescent="0.15">
      <c r="A39" s="24">
        <v>43438</v>
      </c>
      <c r="B39" s="25">
        <v>0.45833333333333331</v>
      </c>
      <c r="C39" s="25">
        <v>0.52083333333333337</v>
      </c>
      <c r="D39" s="25">
        <f t="shared" si="4"/>
        <v>6.2500000000000056E-2</v>
      </c>
      <c r="E39" s="54" t="s">
        <v>111</v>
      </c>
      <c r="F39" t="s">
        <v>113</v>
      </c>
      <c r="G39">
        <v>1</v>
      </c>
      <c r="H39" t="s">
        <v>122</v>
      </c>
      <c r="I39" s="29">
        <f t="shared" si="0"/>
        <v>1.5000000000000013</v>
      </c>
      <c r="J39" s="28">
        <f t="shared" si="1"/>
        <v>3000.0000000000027</v>
      </c>
      <c r="K39" s="28">
        <f t="shared" si="2"/>
        <v>300.00000000000028</v>
      </c>
      <c r="L39" s="28">
        <f t="shared" si="3"/>
        <v>3300.0000000000032</v>
      </c>
    </row>
    <row r="40" spans="1:12" x14ac:dyDescent="0.15">
      <c r="A40" s="24">
        <v>43438</v>
      </c>
      <c r="B40" s="25">
        <v>0.55208333333333337</v>
      </c>
      <c r="C40" s="25">
        <v>0.70833333333333337</v>
      </c>
      <c r="D40" s="25">
        <f t="shared" ref="D40:D55" si="6">C40-B40</f>
        <v>0.15625</v>
      </c>
      <c r="E40" s="54" t="s">
        <v>110</v>
      </c>
      <c r="F40" t="s">
        <v>115</v>
      </c>
      <c r="G40">
        <v>1</v>
      </c>
      <c r="H40" t="s">
        <v>122</v>
      </c>
      <c r="I40" s="29">
        <f t="shared" si="0"/>
        <v>3.75</v>
      </c>
      <c r="J40" s="28">
        <f t="shared" si="1"/>
        <v>7500</v>
      </c>
      <c r="K40" s="28">
        <f t="shared" si="2"/>
        <v>750</v>
      </c>
      <c r="L40" s="28">
        <f t="shared" si="3"/>
        <v>8250</v>
      </c>
    </row>
    <row r="41" spans="1:12" x14ac:dyDescent="0.15">
      <c r="A41" s="24">
        <v>43438</v>
      </c>
      <c r="B41" s="25">
        <v>0.70833333333333337</v>
      </c>
      <c r="C41" s="25">
        <v>0.77083333333333337</v>
      </c>
      <c r="D41" s="25">
        <f t="shared" si="6"/>
        <v>6.25E-2</v>
      </c>
      <c r="E41" s="54" t="s">
        <v>116</v>
      </c>
      <c r="F41" t="s">
        <v>83</v>
      </c>
      <c r="G41">
        <v>0</v>
      </c>
      <c r="H41" t="s">
        <v>148</v>
      </c>
      <c r="I41" s="29">
        <f t="shared" si="0"/>
        <v>1.5</v>
      </c>
      <c r="J41" s="28">
        <f t="shared" si="1"/>
        <v>3000</v>
      </c>
      <c r="K41" s="28">
        <f t="shared" si="2"/>
        <v>300</v>
      </c>
      <c r="L41" s="28">
        <f t="shared" si="3"/>
        <v>3300</v>
      </c>
    </row>
    <row r="42" spans="1:12" x14ac:dyDescent="0.15">
      <c r="A42" s="24">
        <v>43439</v>
      </c>
      <c r="B42" s="25">
        <v>0.38541666666666669</v>
      </c>
      <c r="C42" s="25">
        <v>0.5</v>
      </c>
      <c r="D42" s="25">
        <f t="shared" si="6"/>
        <v>0.11458333333333331</v>
      </c>
      <c r="E42" s="54" t="s">
        <v>117</v>
      </c>
      <c r="F42" t="s">
        <v>89</v>
      </c>
      <c r="G42">
        <v>0</v>
      </c>
      <c r="H42" t="s">
        <v>148</v>
      </c>
      <c r="I42" s="29">
        <f t="shared" si="0"/>
        <v>2.7499999999999996</v>
      </c>
      <c r="J42" s="28">
        <f t="shared" si="1"/>
        <v>5499.9999999999991</v>
      </c>
      <c r="K42" s="28">
        <f t="shared" si="2"/>
        <v>549.99999999999989</v>
      </c>
      <c r="L42" s="28">
        <f t="shared" si="3"/>
        <v>6049.9999999999991</v>
      </c>
    </row>
    <row r="43" spans="1:12" x14ac:dyDescent="0.15">
      <c r="A43" s="24">
        <v>43439</v>
      </c>
      <c r="B43" s="25">
        <v>0.53125</v>
      </c>
      <c r="C43" s="25">
        <v>0.77083333333333337</v>
      </c>
      <c r="D43" s="25">
        <f t="shared" si="6"/>
        <v>0.23958333333333337</v>
      </c>
      <c r="E43" s="54" t="s">
        <v>125</v>
      </c>
      <c r="F43" t="s">
        <v>89</v>
      </c>
      <c r="G43">
        <v>0</v>
      </c>
      <c r="H43" t="s">
        <v>147</v>
      </c>
      <c r="I43" s="29">
        <f t="shared" si="0"/>
        <v>5.7500000000000009</v>
      </c>
      <c r="J43" s="28">
        <f t="shared" si="1"/>
        <v>11500.000000000002</v>
      </c>
      <c r="K43" s="28">
        <f t="shared" si="2"/>
        <v>1150.0000000000002</v>
      </c>
      <c r="L43" s="28">
        <f t="shared" si="3"/>
        <v>12650.000000000002</v>
      </c>
    </row>
    <row r="44" spans="1:12" x14ac:dyDescent="0.15">
      <c r="A44" s="24">
        <v>43440</v>
      </c>
      <c r="B44" s="25">
        <v>0.54166666666666663</v>
      </c>
      <c r="C44" s="25">
        <v>0.60416666666666663</v>
      </c>
      <c r="D44" s="25">
        <f t="shared" si="6"/>
        <v>6.25E-2</v>
      </c>
      <c r="E44" s="54" t="s">
        <v>126</v>
      </c>
      <c r="F44" t="s">
        <v>87</v>
      </c>
      <c r="G44">
        <v>1</v>
      </c>
      <c r="H44" t="s">
        <v>122</v>
      </c>
      <c r="I44" s="29">
        <f t="shared" si="0"/>
        <v>1.5</v>
      </c>
      <c r="J44" s="28">
        <f t="shared" si="1"/>
        <v>3000</v>
      </c>
      <c r="K44" s="28">
        <f t="shared" si="2"/>
        <v>300</v>
      </c>
      <c r="L44" s="28">
        <f t="shared" si="3"/>
        <v>3300</v>
      </c>
    </row>
    <row r="45" spans="1:12" x14ac:dyDescent="0.15">
      <c r="A45" s="24">
        <v>43440</v>
      </c>
      <c r="B45" s="25">
        <v>0.60416666666666663</v>
      </c>
      <c r="C45" s="25">
        <v>0.63194444444444442</v>
      </c>
      <c r="D45" s="25">
        <f t="shared" si="6"/>
        <v>2.777777777777779E-2</v>
      </c>
      <c r="E45" s="54" t="s">
        <v>127</v>
      </c>
      <c r="F45" t="s">
        <v>113</v>
      </c>
      <c r="G45">
        <v>1</v>
      </c>
      <c r="H45" t="s">
        <v>122</v>
      </c>
      <c r="I45" s="29">
        <f t="shared" si="0"/>
        <v>0.66666666666666696</v>
      </c>
      <c r="J45" s="28">
        <f t="shared" si="1"/>
        <v>1333.3333333333339</v>
      </c>
      <c r="K45" s="28">
        <f t="shared" si="2"/>
        <v>133.3333333333334</v>
      </c>
      <c r="L45" s="28">
        <f t="shared" si="3"/>
        <v>1466.6666666666674</v>
      </c>
    </row>
    <row r="46" spans="1:12" x14ac:dyDescent="0.15">
      <c r="A46" s="24">
        <v>43440</v>
      </c>
      <c r="B46" s="25">
        <v>0.625</v>
      </c>
      <c r="C46" s="25">
        <v>0.63541666666666663</v>
      </c>
      <c r="D46" s="25">
        <f t="shared" si="6"/>
        <v>1.041666666666663E-2</v>
      </c>
      <c r="E46" s="54" t="s">
        <v>56</v>
      </c>
      <c r="F46" t="s">
        <v>56</v>
      </c>
      <c r="G46">
        <v>0</v>
      </c>
      <c r="H46" t="s">
        <v>148</v>
      </c>
      <c r="I46" s="29">
        <f t="shared" si="0"/>
        <v>0.24999999999999911</v>
      </c>
      <c r="J46" s="28">
        <f t="shared" si="1"/>
        <v>499.99999999999824</v>
      </c>
      <c r="K46" s="28">
        <f t="shared" si="2"/>
        <v>49.999999999999822</v>
      </c>
      <c r="L46" s="28">
        <f t="shared" ref="L46:L55" si="7">J46+K46</f>
        <v>549.99999999999807</v>
      </c>
    </row>
    <row r="47" spans="1:12" x14ac:dyDescent="0.15">
      <c r="A47" s="24">
        <v>43440</v>
      </c>
      <c r="B47" s="25">
        <v>0.63541666666666663</v>
      </c>
      <c r="C47" s="25">
        <v>0.65277777777777779</v>
      </c>
      <c r="D47" s="25">
        <f t="shared" si="6"/>
        <v>1.736111111111116E-2</v>
      </c>
      <c r="E47" s="54" t="s">
        <v>57</v>
      </c>
      <c r="F47" t="s">
        <v>89</v>
      </c>
      <c r="G47">
        <v>0</v>
      </c>
      <c r="H47" t="s">
        <v>148</v>
      </c>
      <c r="I47" s="29">
        <f t="shared" si="0"/>
        <v>0.41666666666666785</v>
      </c>
      <c r="J47" s="28">
        <f t="shared" si="1"/>
        <v>833.33333333333576</v>
      </c>
      <c r="K47" s="28">
        <f t="shared" si="2"/>
        <v>83.33333333333357</v>
      </c>
      <c r="L47" s="28">
        <f t="shared" si="7"/>
        <v>916.66666666666936</v>
      </c>
    </row>
    <row r="48" spans="1:12" x14ac:dyDescent="0.15">
      <c r="A48" s="24">
        <v>43440</v>
      </c>
      <c r="B48" s="25">
        <v>0.65277777777777779</v>
      </c>
      <c r="C48" s="25">
        <v>0.66319444444444442</v>
      </c>
      <c r="D48" s="25">
        <f t="shared" si="6"/>
        <v>1.041666666666663E-2</v>
      </c>
      <c r="E48" s="54" t="s">
        <v>58</v>
      </c>
      <c r="F48" t="s">
        <v>96</v>
      </c>
      <c r="G48">
        <v>2</v>
      </c>
      <c r="H48" t="s">
        <v>122</v>
      </c>
      <c r="I48" s="29">
        <f t="shared" si="0"/>
        <v>0.24999999999999911</v>
      </c>
      <c r="J48" s="28">
        <f t="shared" si="1"/>
        <v>499.99999999999824</v>
      </c>
      <c r="K48" s="28">
        <f t="shared" si="2"/>
        <v>49.999999999999822</v>
      </c>
      <c r="L48" s="28">
        <f t="shared" si="7"/>
        <v>549.99999999999807</v>
      </c>
    </row>
    <row r="49" spans="1:12" x14ac:dyDescent="0.15">
      <c r="A49" s="24">
        <v>43440</v>
      </c>
      <c r="B49" s="25">
        <v>0.66319444444444442</v>
      </c>
      <c r="C49" s="25">
        <v>0.67361111111111116</v>
      </c>
      <c r="D49" s="25">
        <f t="shared" si="6"/>
        <v>1.0416666666666741E-2</v>
      </c>
      <c r="E49" s="54" t="s">
        <v>56</v>
      </c>
      <c r="F49" t="s">
        <v>56</v>
      </c>
      <c r="G49">
        <v>0</v>
      </c>
      <c r="H49" t="s">
        <v>148</v>
      </c>
      <c r="I49" s="29">
        <f t="shared" si="0"/>
        <v>0.25000000000000178</v>
      </c>
      <c r="J49" s="28">
        <f t="shared" si="1"/>
        <v>500.00000000000352</v>
      </c>
      <c r="K49" s="28">
        <f t="shared" si="2"/>
        <v>50.000000000000355</v>
      </c>
      <c r="L49" s="28">
        <f t="shared" si="7"/>
        <v>550.00000000000387</v>
      </c>
    </row>
    <row r="50" spans="1:12" x14ac:dyDescent="0.15">
      <c r="A50" s="24">
        <v>43440</v>
      </c>
      <c r="B50" s="25">
        <v>0.67361111111111116</v>
      </c>
      <c r="C50" s="25">
        <v>0.71875</v>
      </c>
      <c r="D50" s="25">
        <f t="shared" si="6"/>
        <v>4.513888888888884E-2</v>
      </c>
      <c r="E50" s="54" t="s">
        <v>127</v>
      </c>
      <c r="F50" t="s">
        <v>113</v>
      </c>
      <c r="G50">
        <v>1</v>
      </c>
      <c r="H50" t="s">
        <v>122</v>
      </c>
      <c r="I50" s="29">
        <f t="shared" si="0"/>
        <v>1.0833333333333321</v>
      </c>
      <c r="J50" s="28">
        <f t="shared" si="1"/>
        <v>2166.6666666666642</v>
      </c>
      <c r="K50" s="28">
        <f t="shared" si="2"/>
        <v>216.66666666666643</v>
      </c>
      <c r="L50" s="28">
        <f t="shared" si="7"/>
        <v>2383.3333333333308</v>
      </c>
    </row>
    <row r="51" spans="1:12" x14ac:dyDescent="0.15">
      <c r="A51" s="24">
        <v>43440</v>
      </c>
      <c r="B51" s="25">
        <v>0.71875</v>
      </c>
      <c r="C51" s="25">
        <v>0.77083333333333337</v>
      </c>
      <c r="D51" s="25">
        <f t="shared" si="6"/>
        <v>5.208333333333337E-2</v>
      </c>
      <c r="E51" s="54" t="s">
        <v>129</v>
      </c>
      <c r="F51" t="s">
        <v>83</v>
      </c>
      <c r="G51">
        <v>0</v>
      </c>
      <c r="H51" t="s">
        <v>148</v>
      </c>
      <c r="I51" s="29">
        <f t="shared" si="0"/>
        <v>1.2500000000000009</v>
      </c>
      <c r="J51" s="28">
        <f t="shared" si="1"/>
        <v>2500.0000000000018</v>
      </c>
      <c r="K51" s="28">
        <f t="shared" si="2"/>
        <v>250.00000000000017</v>
      </c>
      <c r="L51" s="28">
        <f t="shared" si="7"/>
        <v>2750.0000000000018</v>
      </c>
    </row>
    <row r="52" spans="1:12" x14ac:dyDescent="0.15">
      <c r="A52" s="24">
        <v>43440</v>
      </c>
      <c r="B52" s="25">
        <v>0.77083333333333337</v>
      </c>
      <c r="C52" s="25">
        <v>0.85416666666666663</v>
      </c>
      <c r="D52" s="25">
        <f t="shared" si="6"/>
        <v>8.3333333333333259E-2</v>
      </c>
      <c r="E52" s="54" t="s">
        <v>128</v>
      </c>
      <c r="F52" t="s">
        <v>81</v>
      </c>
      <c r="G52">
        <v>5</v>
      </c>
      <c r="H52" t="s">
        <v>122</v>
      </c>
      <c r="I52" s="29">
        <f t="shared" si="0"/>
        <v>1.9999999999999982</v>
      </c>
      <c r="J52" s="28">
        <f t="shared" si="1"/>
        <v>3999.9999999999964</v>
      </c>
      <c r="K52" s="28">
        <f t="shared" si="2"/>
        <v>399.99999999999966</v>
      </c>
      <c r="L52" s="28">
        <f t="shared" si="7"/>
        <v>4399.9999999999964</v>
      </c>
    </row>
    <row r="53" spans="1:12" x14ac:dyDescent="0.15">
      <c r="A53" s="24">
        <v>43440</v>
      </c>
      <c r="B53" s="25">
        <v>0.85416666666666663</v>
      </c>
      <c r="C53" s="25">
        <v>0.875</v>
      </c>
      <c r="D53" s="25">
        <f t="shared" si="6"/>
        <v>2.083333333333337E-2</v>
      </c>
      <c r="E53" s="54" t="s">
        <v>130</v>
      </c>
      <c r="F53" t="s">
        <v>83</v>
      </c>
      <c r="G53">
        <v>0</v>
      </c>
      <c r="H53" t="s">
        <v>148</v>
      </c>
      <c r="I53" s="29">
        <f t="shared" si="0"/>
        <v>0.50000000000000089</v>
      </c>
      <c r="J53" s="28">
        <f t="shared" si="1"/>
        <v>1000.0000000000018</v>
      </c>
      <c r="K53" s="28">
        <f t="shared" si="2"/>
        <v>100.00000000000017</v>
      </c>
      <c r="L53" s="28">
        <f t="shared" si="7"/>
        <v>1100.000000000002</v>
      </c>
    </row>
    <row r="54" spans="1:12" x14ac:dyDescent="0.15">
      <c r="A54" s="24">
        <v>43441</v>
      </c>
      <c r="B54" s="25">
        <v>0.38541666666666669</v>
      </c>
      <c r="C54" s="25">
        <v>0.45833333333333331</v>
      </c>
      <c r="D54" s="25">
        <f t="shared" si="6"/>
        <v>7.291666666666663E-2</v>
      </c>
      <c r="E54" s="54" t="s">
        <v>111</v>
      </c>
      <c r="F54" t="s">
        <v>113</v>
      </c>
      <c r="G54">
        <v>1</v>
      </c>
      <c r="H54" t="s">
        <v>122</v>
      </c>
      <c r="I54" s="29">
        <f t="shared" ref="I54:I55" si="8">D54*24</f>
        <v>1.7499999999999991</v>
      </c>
      <c r="J54" s="28">
        <f t="shared" ref="J54:J55" si="9">$H$3*I54</f>
        <v>3499.9999999999982</v>
      </c>
      <c r="K54" s="28">
        <f t="shared" ref="K54:K55" si="10">$I$3*I54</f>
        <v>349.99999999999983</v>
      </c>
      <c r="L54" s="28">
        <f t="shared" si="7"/>
        <v>3849.9999999999982</v>
      </c>
    </row>
    <row r="55" spans="1:12" x14ac:dyDescent="0.15">
      <c r="A55" s="24">
        <v>43441</v>
      </c>
      <c r="B55" s="25">
        <v>0.5</v>
      </c>
      <c r="C55" s="25">
        <v>0.54166666666666663</v>
      </c>
      <c r="D55" s="25">
        <f t="shared" si="6"/>
        <v>4.166666666666663E-2</v>
      </c>
      <c r="E55" s="54" t="s">
        <v>154</v>
      </c>
      <c r="F55" t="s">
        <v>87</v>
      </c>
      <c r="G55">
        <v>1</v>
      </c>
      <c r="H55" t="s">
        <v>122</v>
      </c>
      <c r="I55" s="29">
        <f t="shared" si="8"/>
        <v>0.99999999999999911</v>
      </c>
      <c r="J55" s="28">
        <f t="shared" si="9"/>
        <v>1999.9999999999982</v>
      </c>
      <c r="K55" s="28">
        <f t="shared" si="10"/>
        <v>199.99999999999983</v>
      </c>
      <c r="L55" s="28">
        <f t="shared" si="7"/>
        <v>2199.9999999999982</v>
      </c>
    </row>
    <row r="56" spans="1:12" x14ac:dyDescent="0.15">
      <c r="A56" s="24">
        <v>43441</v>
      </c>
      <c r="B56" s="25">
        <v>0.57291666666666663</v>
      </c>
      <c r="C56" s="25">
        <v>0.71875</v>
      </c>
      <c r="D56" s="25">
        <f t="shared" ref="D56:D109" si="11">C56-B56</f>
        <v>0.14583333333333337</v>
      </c>
      <c r="E56" s="54" t="s">
        <v>154</v>
      </c>
      <c r="F56" t="s">
        <v>87</v>
      </c>
      <c r="G56">
        <v>1</v>
      </c>
      <c r="H56" t="s">
        <v>122</v>
      </c>
      <c r="I56" s="29">
        <f t="shared" ref="I56:I109" si="12">D56*24</f>
        <v>3.5000000000000009</v>
      </c>
      <c r="J56" s="28">
        <f t="shared" ref="J56:J77" si="13">$H$3*I56</f>
        <v>7000.0000000000018</v>
      </c>
      <c r="K56" s="28">
        <f t="shared" ref="K56:K77" si="14">$I$3*I56</f>
        <v>700.00000000000023</v>
      </c>
      <c r="L56" s="28">
        <f t="shared" ref="L56:L77" si="15">J56+K56</f>
        <v>7700.0000000000018</v>
      </c>
    </row>
    <row r="57" spans="1:12" x14ac:dyDescent="0.15">
      <c r="A57" s="24">
        <v>43441</v>
      </c>
      <c r="B57" s="25">
        <v>0.71875</v>
      </c>
      <c r="C57" s="25">
        <v>0.77083333333333337</v>
      </c>
      <c r="D57" s="25">
        <f t="shared" si="11"/>
        <v>5.208333333333337E-2</v>
      </c>
      <c r="E57" s="54" t="s">
        <v>155</v>
      </c>
      <c r="F57" t="s">
        <v>81</v>
      </c>
      <c r="G57">
        <v>5</v>
      </c>
      <c r="H57" t="s">
        <v>122</v>
      </c>
      <c r="I57" s="29">
        <f t="shared" si="12"/>
        <v>1.2500000000000009</v>
      </c>
      <c r="J57" s="28">
        <f t="shared" si="13"/>
        <v>2500.0000000000018</v>
      </c>
      <c r="K57" s="28">
        <f t="shared" si="14"/>
        <v>250.00000000000017</v>
      </c>
      <c r="L57" s="28">
        <f t="shared" si="15"/>
        <v>2750.0000000000018</v>
      </c>
    </row>
    <row r="58" spans="1:12" x14ac:dyDescent="0.15">
      <c r="A58" s="24">
        <v>43444</v>
      </c>
      <c r="B58" s="25">
        <v>0.38541666666666669</v>
      </c>
      <c r="C58" s="25">
        <v>0.41666666666666669</v>
      </c>
      <c r="D58" s="25">
        <f t="shared" si="11"/>
        <v>3.125E-2</v>
      </c>
      <c r="E58" s="54" t="s">
        <v>156</v>
      </c>
      <c r="F58" t="s">
        <v>88</v>
      </c>
      <c r="G58">
        <v>0</v>
      </c>
      <c r="H58" t="s">
        <v>148</v>
      </c>
      <c r="I58" s="29">
        <f t="shared" si="12"/>
        <v>0.75</v>
      </c>
      <c r="J58" s="28">
        <f t="shared" si="13"/>
        <v>1500</v>
      </c>
      <c r="K58" s="28">
        <f t="shared" si="14"/>
        <v>150</v>
      </c>
      <c r="L58" s="28">
        <f t="shared" si="15"/>
        <v>1650</v>
      </c>
    </row>
    <row r="59" spans="1:12" x14ac:dyDescent="0.15">
      <c r="A59" s="24">
        <v>43444</v>
      </c>
      <c r="B59" s="25">
        <v>0.41666666666666669</v>
      </c>
      <c r="C59" s="25">
        <v>0.5</v>
      </c>
      <c r="D59" s="25">
        <f t="shared" si="11"/>
        <v>8.3333333333333315E-2</v>
      </c>
      <c r="E59" s="54" t="s">
        <v>157</v>
      </c>
      <c r="F59" t="s">
        <v>89</v>
      </c>
      <c r="G59">
        <v>0</v>
      </c>
      <c r="H59" t="s">
        <v>147</v>
      </c>
      <c r="I59" s="29">
        <f t="shared" si="12"/>
        <v>1.9999999999999996</v>
      </c>
      <c r="J59" s="28">
        <f t="shared" si="13"/>
        <v>3999.9999999999991</v>
      </c>
      <c r="K59" s="28">
        <f t="shared" si="14"/>
        <v>399.99999999999989</v>
      </c>
      <c r="L59" s="28">
        <f t="shared" si="15"/>
        <v>4399.9999999999991</v>
      </c>
    </row>
    <row r="60" spans="1:12" x14ac:dyDescent="0.15">
      <c r="A60" s="24">
        <v>43444</v>
      </c>
      <c r="B60" s="25">
        <v>0.5</v>
      </c>
      <c r="C60" s="25">
        <v>0.54166666666666663</v>
      </c>
      <c r="D60" s="25">
        <f t="shared" si="11"/>
        <v>4.166666666666663E-2</v>
      </c>
      <c r="E60" s="54" t="s">
        <v>161</v>
      </c>
      <c r="F60" t="s">
        <v>89</v>
      </c>
      <c r="G60">
        <v>0</v>
      </c>
      <c r="H60" t="s">
        <v>147</v>
      </c>
      <c r="I60" s="29">
        <f t="shared" si="12"/>
        <v>0.99999999999999911</v>
      </c>
      <c r="J60" s="28">
        <f t="shared" si="13"/>
        <v>1999.9999999999982</v>
      </c>
      <c r="K60" s="28">
        <f t="shared" si="14"/>
        <v>199.99999999999983</v>
      </c>
      <c r="L60" s="28">
        <f t="shared" si="15"/>
        <v>2199.9999999999982</v>
      </c>
    </row>
    <row r="61" spans="1:12" x14ac:dyDescent="0.15">
      <c r="A61" s="24">
        <v>43444</v>
      </c>
      <c r="B61" s="25">
        <v>0.57291666666666663</v>
      </c>
      <c r="C61" s="25">
        <v>0.625</v>
      </c>
      <c r="D61" s="25">
        <f t="shared" si="11"/>
        <v>5.208333333333337E-2</v>
      </c>
      <c r="E61" s="54" t="s">
        <v>162</v>
      </c>
      <c r="F61" t="s">
        <v>87</v>
      </c>
      <c r="G61">
        <v>1</v>
      </c>
      <c r="H61" t="s">
        <v>122</v>
      </c>
      <c r="I61" s="29">
        <f t="shared" si="12"/>
        <v>1.2500000000000009</v>
      </c>
      <c r="J61" s="28">
        <f t="shared" si="13"/>
        <v>2500.0000000000018</v>
      </c>
      <c r="K61" s="28">
        <f t="shared" si="14"/>
        <v>250.00000000000017</v>
      </c>
      <c r="L61" s="28">
        <f t="shared" si="15"/>
        <v>2750.0000000000018</v>
      </c>
    </row>
    <row r="62" spans="1:12" x14ac:dyDescent="0.15">
      <c r="A62" s="24">
        <v>43444</v>
      </c>
      <c r="B62" s="25">
        <v>0.625</v>
      </c>
      <c r="C62" s="25">
        <v>0.64583333333333337</v>
      </c>
      <c r="D62" s="25">
        <f t="shared" si="11"/>
        <v>2.083333333333337E-2</v>
      </c>
      <c r="E62" s="54" t="s">
        <v>163</v>
      </c>
      <c r="F62" t="s">
        <v>81</v>
      </c>
      <c r="G62">
        <v>5</v>
      </c>
      <c r="H62" t="s">
        <v>121</v>
      </c>
      <c r="I62" s="29">
        <f t="shared" si="12"/>
        <v>0.50000000000000089</v>
      </c>
      <c r="J62" s="28">
        <f t="shared" si="13"/>
        <v>1000.0000000000018</v>
      </c>
      <c r="K62" s="28">
        <f t="shared" si="14"/>
        <v>100.00000000000017</v>
      </c>
      <c r="L62" s="28">
        <f t="shared" si="15"/>
        <v>1100.000000000002</v>
      </c>
    </row>
    <row r="63" spans="1:12" x14ac:dyDescent="0.15">
      <c r="A63" s="24">
        <v>43444</v>
      </c>
      <c r="B63" s="25">
        <v>0.64583333333333337</v>
      </c>
      <c r="C63" s="25">
        <v>0.75</v>
      </c>
      <c r="D63" s="25">
        <f t="shared" si="11"/>
        <v>0.10416666666666663</v>
      </c>
      <c r="E63" s="54" t="s">
        <v>162</v>
      </c>
      <c r="F63" t="s">
        <v>87</v>
      </c>
      <c r="G63">
        <v>1</v>
      </c>
      <c r="H63" t="s">
        <v>122</v>
      </c>
      <c r="I63" s="29">
        <f t="shared" si="12"/>
        <v>2.4999999999999991</v>
      </c>
      <c r="J63" s="28">
        <f t="shared" si="13"/>
        <v>4999.9999999999982</v>
      </c>
      <c r="K63" s="28">
        <f t="shared" si="14"/>
        <v>499.99999999999983</v>
      </c>
      <c r="L63" s="28">
        <f t="shared" si="15"/>
        <v>5499.9999999999982</v>
      </c>
    </row>
    <row r="64" spans="1:12" x14ac:dyDescent="0.15">
      <c r="A64" s="24">
        <v>43445</v>
      </c>
      <c r="B64" s="25">
        <v>0.38541666666666669</v>
      </c>
      <c r="C64" s="25">
        <v>0.4375</v>
      </c>
      <c r="D64" s="25">
        <f t="shared" si="11"/>
        <v>5.2083333333333315E-2</v>
      </c>
      <c r="E64" s="54" t="s">
        <v>165</v>
      </c>
      <c r="F64" t="s">
        <v>87</v>
      </c>
      <c r="G64">
        <v>1</v>
      </c>
      <c r="H64" t="s">
        <v>122</v>
      </c>
      <c r="I64" s="29">
        <f t="shared" si="12"/>
        <v>1.2499999999999996</v>
      </c>
      <c r="J64" s="28">
        <f t="shared" si="13"/>
        <v>2499.9999999999991</v>
      </c>
      <c r="K64" s="28">
        <f t="shared" si="14"/>
        <v>249.99999999999991</v>
      </c>
      <c r="L64" s="28">
        <f t="shared" si="15"/>
        <v>2749.9999999999991</v>
      </c>
    </row>
    <row r="65" spans="1:12" x14ac:dyDescent="0.15">
      <c r="A65" s="24">
        <v>43445</v>
      </c>
      <c r="B65" s="25">
        <v>0.4375</v>
      </c>
      <c r="C65" s="25">
        <v>0.5</v>
      </c>
      <c r="D65" s="25">
        <f t="shared" si="11"/>
        <v>6.25E-2</v>
      </c>
      <c r="E65" s="54" t="s">
        <v>166</v>
      </c>
      <c r="F65" t="s">
        <v>113</v>
      </c>
      <c r="G65">
        <v>1</v>
      </c>
      <c r="H65" t="s">
        <v>122</v>
      </c>
      <c r="I65" s="29">
        <f t="shared" si="12"/>
        <v>1.5</v>
      </c>
      <c r="J65" s="28">
        <f t="shared" si="13"/>
        <v>3000</v>
      </c>
      <c r="K65" s="28">
        <f t="shared" si="14"/>
        <v>300</v>
      </c>
      <c r="L65" s="28">
        <f t="shared" si="15"/>
        <v>3300</v>
      </c>
    </row>
    <row r="66" spans="1:12" x14ac:dyDescent="0.15">
      <c r="A66" s="24">
        <v>43445</v>
      </c>
      <c r="B66" s="25">
        <v>0.53125</v>
      </c>
      <c r="C66" s="25">
        <v>0.625</v>
      </c>
      <c r="D66" s="25">
        <f t="shared" si="11"/>
        <v>9.375E-2</v>
      </c>
      <c r="E66" s="54" t="s">
        <v>167</v>
      </c>
      <c r="F66" t="s">
        <v>87</v>
      </c>
      <c r="G66">
        <v>1</v>
      </c>
      <c r="H66" t="s">
        <v>122</v>
      </c>
      <c r="I66" s="29">
        <f t="shared" si="12"/>
        <v>2.25</v>
      </c>
      <c r="J66" s="28">
        <f t="shared" si="13"/>
        <v>4500</v>
      </c>
      <c r="K66" s="28">
        <f t="shared" si="14"/>
        <v>450</v>
      </c>
      <c r="L66" s="28">
        <f t="shared" si="15"/>
        <v>4950</v>
      </c>
    </row>
    <row r="67" spans="1:12" x14ac:dyDescent="0.15">
      <c r="A67" s="24">
        <v>43445</v>
      </c>
      <c r="B67" s="25">
        <v>0.625</v>
      </c>
      <c r="C67" s="25">
        <v>0.75</v>
      </c>
      <c r="D67" s="25">
        <f t="shared" si="11"/>
        <v>0.125</v>
      </c>
      <c r="E67" s="54" t="s">
        <v>168</v>
      </c>
      <c r="F67" t="s">
        <v>115</v>
      </c>
      <c r="G67">
        <v>1</v>
      </c>
      <c r="H67" t="s">
        <v>122</v>
      </c>
      <c r="I67" s="29">
        <f t="shared" si="12"/>
        <v>3</v>
      </c>
      <c r="J67" s="28">
        <f t="shared" si="13"/>
        <v>6000</v>
      </c>
      <c r="K67" s="28">
        <f t="shared" si="14"/>
        <v>600</v>
      </c>
      <c r="L67" s="28">
        <f t="shared" si="15"/>
        <v>6600</v>
      </c>
    </row>
    <row r="68" spans="1:12" x14ac:dyDescent="0.15">
      <c r="A68" s="24">
        <v>43446</v>
      </c>
      <c r="B68" s="25">
        <v>0.38541666666666669</v>
      </c>
      <c r="C68" s="25">
        <v>0.47916666666666669</v>
      </c>
      <c r="D68" s="25">
        <f t="shared" si="11"/>
        <v>9.375E-2</v>
      </c>
      <c r="E68" s="54" t="s">
        <v>167</v>
      </c>
      <c r="F68" t="s">
        <v>87</v>
      </c>
      <c r="G68">
        <v>1</v>
      </c>
      <c r="H68" t="s">
        <v>122</v>
      </c>
      <c r="I68" s="29">
        <f t="shared" si="12"/>
        <v>2.25</v>
      </c>
      <c r="J68" s="28">
        <f t="shared" si="13"/>
        <v>4500</v>
      </c>
      <c r="K68" s="28">
        <f t="shared" si="14"/>
        <v>450</v>
      </c>
      <c r="L68" s="28">
        <f t="shared" si="15"/>
        <v>4950</v>
      </c>
    </row>
    <row r="69" spans="1:12" x14ac:dyDescent="0.15">
      <c r="A69" s="24">
        <v>43446</v>
      </c>
      <c r="B69" s="25">
        <v>0.47916666666666669</v>
      </c>
      <c r="C69" s="25">
        <v>0.55208333333333337</v>
      </c>
      <c r="D69" s="25">
        <f t="shared" si="11"/>
        <v>7.2916666666666685E-2</v>
      </c>
      <c r="E69" s="54" t="s">
        <v>169</v>
      </c>
      <c r="F69" t="s">
        <v>87</v>
      </c>
      <c r="G69">
        <v>1</v>
      </c>
      <c r="H69" t="s">
        <v>122</v>
      </c>
      <c r="I69" s="29">
        <f t="shared" si="12"/>
        <v>1.7500000000000004</v>
      </c>
      <c r="J69" s="28">
        <f t="shared" si="13"/>
        <v>3500.0000000000009</v>
      </c>
      <c r="K69" s="28">
        <f t="shared" si="14"/>
        <v>350.00000000000011</v>
      </c>
      <c r="L69" s="28">
        <f t="shared" si="15"/>
        <v>3850.0000000000009</v>
      </c>
    </row>
    <row r="70" spans="1:12" x14ac:dyDescent="0.15">
      <c r="A70" s="24">
        <v>43446</v>
      </c>
      <c r="B70" s="25">
        <v>0.60416666666666663</v>
      </c>
      <c r="C70" s="25">
        <v>0.64583333333333337</v>
      </c>
      <c r="D70" s="25">
        <f t="shared" si="11"/>
        <v>4.1666666666666741E-2</v>
      </c>
      <c r="E70" s="54" t="s">
        <v>170</v>
      </c>
      <c r="F70" t="s">
        <v>115</v>
      </c>
      <c r="G70">
        <v>1</v>
      </c>
      <c r="H70" t="s">
        <v>122</v>
      </c>
      <c r="I70" s="29">
        <f t="shared" si="12"/>
        <v>1.0000000000000018</v>
      </c>
      <c r="J70" s="28">
        <f t="shared" si="13"/>
        <v>2000.0000000000036</v>
      </c>
      <c r="K70" s="28">
        <f t="shared" si="14"/>
        <v>200.00000000000034</v>
      </c>
      <c r="L70" s="28">
        <f t="shared" si="15"/>
        <v>2200.0000000000041</v>
      </c>
    </row>
    <row r="71" spans="1:12" x14ac:dyDescent="0.15">
      <c r="A71" s="24">
        <v>43446</v>
      </c>
      <c r="B71" s="25">
        <v>0.64583333333333337</v>
      </c>
      <c r="C71" s="25">
        <v>0.6875</v>
      </c>
      <c r="D71" s="25">
        <f t="shared" si="11"/>
        <v>4.166666666666663E-2</v>
      </c>
      <c r="E71" s="54" t="s">
        <v>171</v>
      </c>
      <c r="F71" t="s">
        <v>87</v>
      </c>
      <c r="G71">
        <v>1</v>
      </c>
      <c r="H71" t="s">
        <v>122</v>
      </c>
      <c r="I71" s="29">
        <f t="shared" si="12"/>
        <v>0.99999999999999911</v>
      </c>
      <c r="J71" s="28">
        <f t="shared" si="13"/>
        <v>1999.9999999999982</v>
      </c>
      <c r="K71" s="28">
        <f t="shared" si="14"/>
        <v>199.99999999999983</v>
      </c>
      <c r="L71" s="28">
        <f t="shared" si="15"/>
        <v>2199.9999999999982</v>
      </c>
    </row>
    <row r="72" spans="1:12" x14ac:dyDescent="0.15">
      <c r="A72" s="24">
        <v>43446</v>
      </c>
      <c r="B72" s="25">
        <v>0.6875</v>
      </c>
      <c r="C72" s="25">
        <v>0.75</v>
      </c>
      <c r="D72" s="25">
        <f t="shared" si="11"/>
        <v>6.25E-2</v>
      </c>
      <c r="E72" s="54" t="s">
        <v>162</v>
      </c>
      <c r="F72" t="s">
        <v>87</v>
      </c>
      <c r="G72">
        <v>1</v>
      </c>
      <c r="H72" t="s">
        <v>122</v>
      </c>
      <c r="I72" s="29">
        <f t="shared" si="12"/>
        <v>1.5</v>
      </c>
      <c r="J72" s="28">
        <f t="shared" si="13"/>
        <v>3000</v>
      </c>
      <c r="K72" s="28">
        <f t="shared" si="14"/>
        <v>300</v>
      </c>
      <c r="L72" s="28">
        <f t="shared" si="15"/>
        <v>3300</v>
      </c>
    </row>
    <row r="73" spans="1:12" x14ac:dyDescent="0.15">
      <c r="A73" s="24">
        <v>43447</v>
      </c>
      <c r="B73" s="25">
        <v>0.38541666666666669</v>
      </c>
      <c r="C73" s="25">
        <v>0.41666666666666669</v>
      </c>
      <c r="D73" s="25">
        <f t="shared" si="11"/>
        <v>3.125E-2</v>
      </c>
      <c r="E73" s="54" t="s">
        <v>172</v>
      </c>
      <c r="F73" t="s">
        <v>76</v>
      </c>
      <c r="G73">
        <v>1</v>
      </c>
      <c r="H73" t="s">
        <v>122</v>
      </c>
      <c r="I73" s="29">
        <f t="shared" si="12"/>
        <v>0.75</v>
      </c>
      <c r="J73" s="28">
        <f t="shared" si="13"/>
        <v>1500</v>
      </c>
      <c r="K73" s="28">
        <f t="shared" si="14"/>
        <v>150</v>
      </c>
      <c r="L73" s="28">
        <f t="shared" si="15"/>
        <v>1650</v>
      </c>
    </row>
    <row r="74" spans="1:12" x14ac:dyDescent="0.15">
      <c r="A74" s="24">
        <v>43447</v>
      </c>
      <c r="B74" s="25">
        <v>0.41666666666666669</v>
      </c>
      <c r="C74" s="25">
        <v>0.47916666666666669</v>
      </c>
      <c r="D74" s="25">
        <f t="shared" si="11"/>
        <v>6.25E-2</v>
      </c>
      <c r="E74" s="54" t="s">
        <v>173</v>
      </c>
      <c r="F74" t="s">
        <v>87</v>
      </c>
      <c r="G74">
        <v>1</v>
      </c>
      <c r="H74" t="s">
        <v>122</v>
      </c>
      <c r="I74" s="29">
        <f t="shared" si="12"/>
        <v>1.5</v>
      </c>
      <c r="J74" s="28">
        <f t="shared" si="13"/>
        <v>3000</v>
      </c>
      <c r="K74" s="28">
        <f t="shared" si="14"/>
        <v>300</v>
      </c>
      <c r="L74" s="28">
        <f t="shared" si="15"/>
        <v>3300</v>
      </c>
    </row>
    <row r="75" spans="1:12" x14ac:dyDescent="0.15">
      <c r="A75" s="24">
        <v>43447</v>
      </c>
      <c r="B75" s="25">
        <v>0.47916666666666669</v>
      </c>
      <c r="C75" s="25">
        <v>0.51041666666666663</v>
      </c>
      <c r="D75" s="25">
        <f t="shared" si="11"/>
        <v>3.1249999999999944E-2</v>
      </c>
      <c r="E75" s="54" t="s">
        <v>174</v>
      </c>
      <c r="F75" t="s">
        <v>89</v>
      </c>
      <c r="G75">
        <v>0</v>
      </c>
      <c r="H75" t="s">
        <v>147</v>
      </c>
      <c r="I75" s="29">
        <f t="shared" si="12"/>
        <v>0.74999999999999867</v>
      </c>
      <c r="J75" s="28">
        <f t="shared" si="13"/>
        <v>1499.9999999999973</v>
      </c>
      <c r="K75" s="28">
        <f t="shared" si="14"/>
        <v>149.99999999999974</v>
      </c>
      <c r="L75" s="28">
        <f t="shared" si="15"/>
        <v>1649.999999999997</v>
      </c>
    </row>
    <row r="76" spans="1:12" x14ac:dyDescent="0.15">
      <c r="A76" s="24">
        <v>43447</v>
      </c>
      <c r="B76" s="25">
        <v>0.54166666666666663</v>
      </c>
      <c r="C76" s="25">
        <v>0.60416666666666663</v>
      </c>
      <c r="D76" s="25">
        <f t="shared" si="11"/>
        <v>6.25E-2</v>
      </c>
      <c r="E76" s="54" t="s">
        <v>175</v>
      </c>
      <c r="F76" t="s">
        <v>77</v>
      </c>
      <c r="G76">
        <v>1</v>
      </c>
      <c r="H76" t="s">
        <v>122</v>
      </c>
      <c r="I76" s="29">
        <f t="shared" si="12"/>
        <v>1.5</v>
      </c>
      <c r="J76" s="28">
        <f t="shared" si="13"/>
        <v>3000</v>
      </c>
      <c r="K76" s="28">
        <f t="shared" si="14"/>
        <v>300</v>
      </c>
      <c r="L76" s="28">
        <f t="shared" si="15"/>
        <v>3300</v>
      </c>
    </row>
    <row r="77" spans="1:12" x14ac:dyDescent="0.15">
      <c r="A77" s="24">
        <v>43447</v>
      </c>
      <c r="B77" s="25">
        <v>0.60416666666666663</v>
      </c>
      <c r="C77" s="25">
        <v>0.625</v>
      </c>
      <c r="D77" s="25">
        <f t="shared" si="11"/>
        <v>2.083333333333337E-2</v>
      </c>
      <c r="E77" s="54" t="s">
        <v>176</v>
      </c>
      <c r="F77" t="s">
        <v>77</v>
      </c>
      <c r="G77">
        <v>1</v>
      </c>
      <c r="H77" t="s">
        <v>122</v>
      </c>
      <c r="I77" s="29">
        <f t="shared" si="12"/>
        <v>0.50000000000000089</v>
      </c>
      <c r="J77" s="28">
        <f t="shared" si="13"/>
        <v>1000.0000000000018</v>
      </c>
      <c r="K77" s="28">
        <f t="shared" si="14"/>
        <v>100.00000000000017</v>
      </c>
      <c r="L77" s="28">
        <f t="shared" si="15"/>
        <v>1100.000000000002</v>
      </c>
    </row>
    <row r="78" spans="1:12" x14ac:dyDescent="0.15">
      <c r="A78" s="24">
        <v>43447</v>
      </c>
      <c r="B78" s="25">
        <v>0.625</v>
      </c>
      <c r="C78" s="25">
        <v>0.63541666666666663</v>
      </c>
      <c r="D78" s="25">
        <f t="shared" si="11"/>
        <v>1.041666666666663E-2</v>
      </c>
      <c r="E78" s="54" t="s">
        <v>56</v>
      </c>
      <c r="F78" t="s">
        <v>56</v>
      </c>
      <c r="G78">
        <v>0</v>
      </c>
      <c r="H78" t="s">
        <v>148</v>
      </c>
      <c r="I78" s="29">
        <f t="shared" si="12"/>
        <v>0.24999999999999911</v>
      </c>
      <c r="J78" s="28">
        <f t="shared" ref="J78:J109" si="16">$H$3*I78</f>
        <v>499.99999999999824</v>
      </c>
      <c r="K78" s="28">
        <f t="shared" ref="K78:K109" si="17">$I$3*I78</f>
        <v>49.999999999999822</v>
      </c>
      <c r="L78" s="28">
        <f t="shared" ref="L78:L109" si="18">J78+K78</f>
        <v>549.99999999999807</v>
      </c>
    </row>
    <row r="79" spans="1:12" x14ac:dyDescent="0.15">
      <c r="A79" s="24">
        <v>43447</v>
      </c>
      <c r="B79" s="25">
        <v>0.63541666666666663</v>
      </c>
      <c r="C79" s="25">
        <v>0.65277777777777779</v>
      </c>
      <c r="D79" s="25">
        <f t="shared" si="11"/>
        <v>1.736111111111116E-2</v>
      </c>
      <c r="E79" s="54" t="s">
        <v>57</v>
      </c>
      <c r="F79" t="s">
        <v>89</v>
      </c>
      <c r="G79">
        <v>0</v>
      </c>
      <c r="H79" t="s">
        <v>148</v>
      </c>
      <c r="I79" s="29">
        <f t="shared" si="12"/>
        <v>0.41666666666666785</v>
      </c>
      <c r="J79" s="28">
        <f t="shared" si="16"/>
        <v>833.33333333333576</v>
      </c>
      <c r="K79" s="28">
        <f t="shared" si="17"/>
        <v>83.33333333333357</v>
      </c>
      <c r="L79" s="28">
        <f t="shared" si="18"/>
        <v>916.66666666666936</v>
      </c>
    </row>
    <row r="80" spans="1:12" x14ac:dyDescent="0.15">
      <c r="A80" s="24">
        <v>43447</v>
      </c>
      <c r="B80" s="25">
        <v>0.65277777777777779</v>
      </c>
      <c r="C80" s="25">
        <v>0.66319444444444442</v>
      </c>
      <c r="D80" s="25">
        <f t="shared" si="11"/>
        <v>1.041666666666663E-2</v>
      </c>
      <c r="E80" s="54" t="s">
        <v>58</v>
      </c>
      <c r="F80" t="s">
        <v>96</v>
      </c>
      <c r="G80">
        <v>2</v>
      </c>
      <c r="H80" t="s">
        <v>122</v>
      </c>
      <c r="I80" s="29">
        <f t="shared" si="12"/>
        <v>0.24999999999999911</v>
      </c>
      <c r="J80" s="28">
        <f t="shared" si="16"/>
        <v>499.99999999999824</v>
      </c>
      <c r="K80" s="28">
        <f t="shared" si="17"/>
        <v>49.999999999999822</v>
      </c>
      <c r="L80" s="28">
        <f t="shared" si="18"/>
        <v>549.99999999999807</v>
      </c>
    </row>
    <row r="81" spans="1:12" x14ac:dyDescent="0.15">
      <c r="A81" s="24">
        <v>43447</v>
      </c>
      <c r="B81" s="25">
        <v>0.66319444444444442</v>
      </c>
      <c r="C81" s="25">
        <v>0.67361111111111116</v>
      </c>
      <c r="D81" s="25">
        <f t="shared" si="11"/>
        <v>1.0416666666666741E-2</v>
      </c>
      <c r="E81" s="54" t="s">
        <v>56</v>
      </c>
      <c r="F81" t="s">
        <v>56</v>
      </c>
      <c r="G81">
        <v>0</v>
      </c>
      <c r="H81" t="s">
        <v>148</v>
      </c>
      <c r="I81" s="29">
        <f t="shared" si="12"/>
        <v>0.25000000000000178</v>
      </c>
      <c r="J81" s="28">
        <f t="shared" si="16"/>
        <v>500.00000000000352</v>
      </c>
      <c r="K81" s="28">
        <f t="shared" si="17"/>
        <v>50.000000000000355</v>
      </c>
      <c r="L81" s="28">
        <f t="shared" si="18"/>
        <v>550.00000000000387</v>
      </c>
    </row>
    <row r="82" spans="1:12" x14ac:dyDescent="0.15">
      <c r="A82" s="24">
        <v>43447</v>
      </c>
      <c r="B82" s="25">
        <v>0.67361111111111116</v>
      </c>
      <c r="C82" s="25">
        <v>0.75</v>
      </c>
      <c r="D82" s="25">
        <f t="shared" si="11"/>
        <v>7.638888888888884E-2</v>
      </c>
      <c r="E82" s="54" t="s">
        <v>162</v>
      </c>
      <c r="F82" t="s">
        <v>87</v>
      </c>
      <c r="G82">
        <v>1</v>
      </c>
      <c r="H82" t="s">
        <v>122</v>
      </c>
      <c r="I82" s="29">
        <f t="shared" si="12"/>
        <v>1.8333333333333321</v>
      </c>
      <c r="J82" s="28">
        <f t="shared" si="16"/>
        <v>3666.6666666666642</v>
      </c>
      <c r="K82" s="28">
        <f t="shared" si="17"/>
        <v>366.6666666666664</v>
      </c>
      <c r="L82" s="28">
        <f t="shared" si="18"/>
        <v>4033.3333333333308</v>
      </c>
    </row>
    <row r="83" spans="1:12" ht="27" x14ac:dyDescent="0.15">
      <c r="A83" s="24">
        <v>43448</v>
      </c>
      <c r="B83" s="25">
        <v>0.38541666666666669</v>
      </c>
      <c r="C83" s="25">
        <v>0.4375</v>
      </c>
      <c r="D83" s="25">
        <f t="shared" si="11"/>
        <v>5.2083333333333315E-2</v>
      </c>
      <c r="E83" s="54" t="s">
        <v>179</v>
      </c>
      <c r="F83" t="s">
        <v>87</v>
      </c>
      <c r="G83">
        <v>1</v>
      </c>
      <c r="H83" t="s">
        <v>122</v>
      </c>
      <c r="I83" s="29">
        <f t="shared" si="12"/>
        <v>1.2499999999999996</v>
      </c>
      <c r="J83" s="28">
        <f t="shared" si="16"/>
        <v>2499.9999999999991</v>
      </c>
      <c r="K83" s="28">
        <f t="shared" si="17"/>
        <v>249.99999999999991</v>
      </c>
      <c r="L83" s="28">
        <f t="shared" si="18"/>
        <v>2749.9999999999991</v>
      </c>
    </row>
    <row r="84" spans="1:12" x14ac:dyDescent="0.15">
      <c r="A84" s="24">
        <v>43448</v>
      </c>
      <c r="B84" s="25">
        <v>0.4375</v>
      </c>
      <c r="C84" s="25">
        <v>0.46875</v>
      </c>
      <c r="D84" s="25">
        <f t="shared" si="11"/>
        <v>3.125E-2</v>
      </c>
      <c r="E84" s="54" t="s">
        <v>180</v>
      </c>
      <c r="F84" t="s">
        <v>89</v>
      </c>
      <c r="G84">
        <v>0</v>
      </c>
      <c r="H84" t="s">
        <v>147</v>
      </c>
      <c r="I84" s="29">
        <f t="shared" si="12"/>
        <v>0.75</v>
      </c>
      <c r="J84" s="28">
        <f t="shared" si="16"/>
        <v>1500</v>
      </c>
      <c r="K84" s="28">
        <f t="shared" si="17"/>
        <v>150</v>
      </c>
      <c r="L84" s="28">
        <f t="shared" si="18"/>
        <v>1650</v>
      </c>
    </row>
    <row r="85" spans="1:12" x14ac:dyDescent="0.15">
      <c r="A85" s="24">
        <v>43448</v>
      </c>
      <c r="B85" s="25">
        <v>0.46875</v>
      </c>
      <c r="C85" s="25">
        <v>0.51041666666666663</v>
      </c>
      <c r="D85" s="25">
        <f t="shared" si="11"/>
        <v>4.166666666666663E-2</v>
      </c>
      <c r="E85" s="54" t="s">
        <v>181</v>
      </c>
      <c r="F85" t="s">
        <v>81</v>
      </c>
      <c r="G85">
        <v>5</v>
      </c>
      <c r="H85" t="s">
        <v>121</v>
      </c>
      <c r="I85" s="29">
        <f t="shared" si="12"/>
        <v>0.99999999999999911</v>
      </c>
      <c r="J85" s="28">
        <f t="shared" si="16"/>
        <v>1999.9999999999982</v>
      </c>
      <c r="K85" s="28">
        <f t="shared" si="17"/>
        <v>199.99999999999983</v>
      </c>
      <c r="L85" s="28">
        <f t="shared" si="18"/>
        <v>2199.9999999999982</v>
      </c>
    </row>
    <row r="86" spans="1:12" x14ac:dyDescent="0.15">
      <c r="A86" s="24">
        <v>43448</v>
      </c>
      <c r="B86" s="25">
        <v>0.55208333333333337</v>
      </c>
      <c r="C86" s="25">
        <v>0.625</v>
      </c>
      <c r="D86" s="25">
        <f t="shared" si="11"/>
        <v>7.291666666666663E-2</v>
      </c>
      <c r="E86" s="54" t="s">
        <v>162</v>
      </c>
      <c r="F86" t="s">
        <v>87</v>
      </c>
      <c r="G86">
        <v>1</v>
      </c>
      <c r="H86" t="s">
        <v>122</v>
      </c>
      <c r="I86" s="29">
        <f t="shared" si="12"/>
        <v>1.7499999999999991</v>
      </c>
      <c r="J86" s="28">
        <f t="shared" si="16"/>
        <v>3499.9999999999982</v>
      </c>
      <c r="K86" s="28">
        <f t="shared" si="17"/>
        <v>349.99999999999983</v>
      </c>
      <c r="L86" s="28">
        <f t="shared" si="18"/>
        <v>3849.9999999999982</v>
      </c>
    </row>
    <row r="87" spans="1:12" x14ac:dyDescent="0.15">
      <c r="A87" s="24">
        <v>43448</v>
      </c>
      <c r="B87" s="25">
        <v>0.625</v>
      </c>
      <c r="C87" s="25">
        <v>0.6875</v>
      </c>
      <c r="D87" s="25">
        <f t="shared" si="11"/>
        <v>6.25E-2</v>
      </c>
      <c r="E87" s="54" t="s">
        <v>182</v>
      </c>
      <c r="F87" t="s">
        <v>77</v>
      </c>
      <c r="G87">
        <v>0</v>
      </c>
      <c r="H87" t="s">
        <v>122</v>
      </c>
      <c r="I87" s="29">
        <f t="shared" si="12"/>
        <v>1.5</v>
      </c>
      <c r="J87" s="28">
        <f t="shared" si="16"/>
        <v>3000</v>
      </c>
      <c r="K87" s="28">
        <f t="shared" si="17"/>
        <v>300</v>
      </c>
      <c r="L87" s="28">
        <f t="shared" si="18"/>
        <v>3300</v>
      </c>
    </row>
    <row r="88" spans="1:12" x14ac:dyDescent="0.15">
      <c r="A88" s="24">
        <v>43448</v>
      </c>
      <c r="B88" s="25">
        <v>0.6875</v>
      </c>
      <c r="C88" s="25">
        <v>0.70833333333333337</v>
      </c>
      <c r="D88" s="25">
        <f t="shared" si="11"/>
        <v>2.083333333333337E-2</v>
      </c>
      <c r="E88" s="54" t="s">
        <v>183</v>
      </c>
      <c r="F88" t="s">
        <v>82</v>
      </c>
      <c r="G88">
        <v>5</v>
      </c>
      <c r="H88" t="s">
        <v>121</v>
      </c>
      <c r="I88" s="29">
        <f t="shared" si="12"/>
        <v>0.50000000000000089</v>
      </c>
      <c r="J88" s="28">
        <f t="shared" si="16"/>
        <v>1000.0000000000018</v>
      </c>
      <c r="K88" s="28">
        <f t="shared" si="17"/>
        <v>100.00000000000017</v>
      </c>
      <c r="L88" s="28">
        <f t="shared" si="18"/>
        <v>1100.000000000002</v>
      </c>
    </row>
    <row r="89" spans="1:12" x14ac:dyDescent="0.15">
      <c r="A89" s="24">
        <v>43448</v>
      </c>
      <c r="B89" s="25">
        <v>0.70833333333333337</v>
      </c>
      <c r="C89" s="25">
        <v>0.71875</v>
      </c>
      <c r="D89" s="25">
        <f t="shared" si="11"/>
        <v>1.041666666666663E-2</v>
      </c>
      <c r="E89" s="54" t="s">
        <v>185</v>
      </c>
      <c r="F89" t="s">
        <v>89</v>
      </c>
      <c r="G89">
        <v>0</v>
      </c>
      <c r="H89" t="s">
        <v>147</v>
      </c>
      <c r="I89" s="29">
        <f t="shared" si="12"/>
        <v>0.24999999999999911</v>
      </c>
      <c r="J89" s="28">
        <f t="shared" si="16"/>
        <v>499.99999999999824</v>
      </c>
      <c r="K89" s="28">
        <f t="shared" si="17"/>
        <v>49.999999999999822</v>
      </c>
      <c r="L89" s="28">
        <f t="shared" si="18"/>
        <v>549.99999999999807</v>
      </c>
    </row>
    <row r="90" spans="1:12" x14ac:dyDescent="0.15">
      <c r="A90" s="24">
        <v>43448</v>
      </c>
      <c r="B90" s="25">
        <v>0.71875</v>
      </c>
      <c r="C90" s="25">
        <v>0.75</v>
      </c>
      <c r="D90" s="25">
        <f t="shared" si="11"/>
        <v>3.125E-2</v>
      </c>
      <c r="E90" s="54" t="s">
        <v>162</v>
      </c>
      <c r="F90" t="s">
        <v>87</v>
      </c>
      <c r="G90">
        <v>1</v>
      </c>
      <c r="H90" t="s">
        <v>122</v>
      </c>
      <c r="I90" s="29">
        <f t="shared" si="12"/>
        <v>0.75</v>
      </c>
      <c r="J90" s="28">
        <f t="shared" si="16"/>
        <v>1500</v>
      </c>
      <c r="K90" s="28">
        <f t="shared" si="17"/>
        <v>150</v>
      </c>
      <c r="L90" s="28">
        <f t="shared" si="18"/>
        <v>1650</v>
      </c>
    </row>
    <row r="91" spans="1:12" x14ac:dyDescent="0.15">
      <c r="A91" s="24">
        <v>43451</v>
      </c>
      <c r="B91" s="25">
        <v>0.38541666666666669</v>
      </c>
      <c r="C91" s="25">
        <v>0.40625</v>
      </c>
      <c r="D91" s="25">
        <f t="shared" si="11"/>
        <v>2.0833333333333315E-2</v>
      </c>
      <c r="E91" s="56" t="s">
        <v>187</v>
      </c>
      <c r="F91" t="s">
        <v>87</v>
      </c>
      <c r="G91" s="57">
        <v>0</v>
      </c>
      <c r="H91" t="s">
        <v>122</v>
      </c>
      <c r="I91" s="29">
        <f t="shared" si="12"/>
        <v>0.49999999999999956</v>
      </c>
      <c r="J91" s="28">
        <f t="shared" si="16"/>
        <v>999.99999999999909</v>
      </c>
      <c r="K91" s="28">
        <f t="shared" si="17"/>
        <v>99.999999999999915</v>
      </c>
      <c r="L91" s="28">
        <f t="shared" si="18"/>
        <v>1099.9999999999991</v>
      </c>
    </row>
    <row r="92" spans="1:12" x14ac:dyDescent="0.15">
      <c r="A92" s="24">
        <v>43451</v>
      </c>
      <c r="B92" s="25">
        <v>0.40625</v>
      </c>
      <c r="C92" s="25">
        <v>0.41666666666666669</v>
      </c>
      <c r="D92" s="25">
        <f t="shared" si="11"/>
        <v>1.0416666666666685E-2</v>
      </c>
      <c r="E92" s="54" t="s">
        <v>188</v>
      </c>
      <c r="F92" t="s">
        <v>56</v>
      </c>
      <c r="G92">
        <v>0</v>
      </c>
      <c r="H92" t="s">
        <v>147</v>
      </c>
      <c r="I92" s="29">
        <f t="shared" si="12"/>
        <v>0.25000000000000044</v>
      </c>
      <c r="J92" s="28">
        <f t="shared" si="16"/>
        <v>500.00000000000091</v>
      </c>
      <c r="K92" s="28">
        <f t="shared" si="17"/>
        <v>50.000000000000085</v>
      </c>
      <c r="L92" s="28">
        <f t="shared" si="18"/>
        <v>550.00000000000102</v>
      </c>
    </row>
    <row r="93" spans="1:12" x14ac:dyDescent="0.15">
      <c r="A93" s="24">
        <v>43451</v>
      </c>
      <c r="B93" s="25">
        <v>0.41666666666666669</v>
      </c>
      <c r="C93" s="25">
        <v>0.45833333333333331</v>
      </c>
      <c r="D93" s="25">
        <f t="shared" si="11"/>
        <v>4.166666666666663E-2</v>
      </c>
      <c r="E93" s="54" t="s">
        <v>189</v>
      </c>
      <c r="F93" t="s">
        <v>113</v>
      </c>
      <c r="G93">
        <v>1</v>
      </c>
      <c r="H93" t="s">
        <v>122</v>
      </c>
      <c r="I93" s="29">
        <f t="shared" si="12"/>
        <v>0.99999999999999911</v>
      </c>
      <c r="J93" s="28">
        <f t="shared" si="16"/>
        <v>1999.9999999999982</v>
      </c>
      <c r="K93" s="28">
        <f t="shared" si="17"/>
        <v>199.99999999999983</v>
      </c>
      <c r="L93" s="28">
        <f t="shared" si="18"/>
        <v>2199.9999999999982</v>
      </c>
    </row>
    <row r="94" spans="1:12" x14ac:dyDescent="0.15">
      <c r="A94" s="24">
        <v>43451</v>
      </c>
      <c r="B94" s="25">
        <v>0.45833333333333331</v>
      </c>
      <c r="C94" s="25">
        <v>0.51041666666666663</v>
      </c>
      <c r="D94" s="25">
        <f t="shared" si="11"/>
        <v>5.2083333333333315E-2</v>
      </c>
      <c r="E94" s="54" t="s">
        <v>190</v>
      </c>
      <c r="F94" t="s">
        <v>81</v>
      </c>
      <c r="G94">
        <v>5</v>
      </c>
      <c r="H94" t="s">
        <v>121</v>
      </c>
      <c r="I94" s="29">
        <f t="shared" si="12"/>
        <v>1.2499999999999996</v>
      </c>
      <c r="J94" s="28">
        <f t="shared" si="16"/>
        <v>2499.9999999999991</v>
      </c>
      <c r="K94" s="28">
        <f t="shared" si="17"/>
        <v>249.99999999999991</v>
      </c>
      <c r="L94" s="28">
        <f t="shared" si="18"/>
        <v>2749.9999999999991</v>
      </c>
    </row>
    <row r="95" spans="1:12" x14ac:dyDescent="0.15">
      <c r="A95" s="24">
        <v>43451</v>
      </c>
      <c r="B95" s="25">
        <v>0.51041666666666663</v>
      </c>
      <c r="C95" s="25">
        <v>0.54166666666666663</v>
      </c>
      <c r="D95" s="25">
        <f t="shared" si="11"/>
        <v>3.125E-2</v>
      </c>
      <c r="E95" s="54" t="s">
        <v>189</v>
      </c>
      <c r="F95" t="s">
        <v>113</v>
      </c>
      <c r="G95">
        <v>1</v>
      </c>
      <c r="H95" t="s">
        <v>122</v>
      </c>
      <c r="I95" s="29">
        <f t="shared" si="12"/>
        <v>0.75</v>
      </c>
      <c r="J95" s="28">
        <f t="shared" si="16"/>
        <v>1500</v>
      </c>
      <c r="K95" s="28">
        <f t="shared" si="17"/>
        <v>150</v>
      </c>
      <c r="L95" s="28">
        <f t="shared" si="18"/>
        <v>1650</v>
      </c>
    </row>
    <row r="96" spans="1:12" x14ac:dyDescent="0.15">
      <c r="A96" s="24">
        <v>43451</v>
      </c>
      <c r="B96" s="25">
        <v>0.58333333333333337</v>
      </c>
      <c r="C96" s="25">
        <v>0.625</v>
      </c>
      <c r="D96" s="25">
        <f t="shared" si="11"/>
        <v>4.166666666666663E-2</v>
      </c>
      <c r="E96" s="54" t="s">
        <v>191</v>
      </c>
      <c r="F96" t="s">
        <v>86</v>
      </c>
      <c r="G96">
        <v>1</v>
      </c>
      <c r="H96" t="s">
        <v>122</v>
      </c>
      <c r="I96" s="29">
        <f t="shared" si="12"/>
        <v>0.99999999999999911</v>
      </c>
      <c r="J96" s="28">
        <f t="shared" si="16"/>
        <v>1999.9999999999982</v>
      </c>
      <c r="K96" s="28">
        <f t="shared" si="17"/>
        <v>199.99999999999983</v>
      </c>
      <c r="L96" s="28">
        <f t="shared" si="18"/>
        <v>2199.9999999999982</v>
      </c>
    </row>
    <row r="97" spans="1:12" x14ac:dyDescent="0.15">
      <c r="A97" s="24">
        <v>43451</v>
      </c>
      <c r="B97" s="25">
        <v>0.625</v>
      </c>
      <c r="C97" s="25">
        <v>0.70833333333333337</v>
      </c>
      <c r="D97" s="25">
        <f t="shared" si="11"/>
        <v>8.333333333333337E-2</v>
      </c>
      <c r="E97" s="54" t="s">
        <v>162</v>
      </c>
      <c r="F97" t="s">
        <v>87</v>
      </c>
      <c r="G97">
        <v>1</v>
      </c>
      <c r="H97" t="s">
        <v>122</v>
      </c>
      <c r="I97" s="29">
        <f t="shared" si="12"/>
        <v>2.0000000000000009</v>
      </c>
      <c r="J97" s="28">
        <f t="shared" si="16"/>
        <v>4000.0000000000018</v>
      </c>
      <c r="K97" s="28">
        <f t="shared" si="17"/>
        <v>400.00000000000017</v>
      </c>
      <c r="L97" s="28">
        <f t="shared" si="18"/>
        <v>4400.0000000000018</v>
      </c>
    </row>
    <row r="98" spans="1:12" x14ac:dyDescent="0.15">
      <c r="A98" s="24">
        <v>43451</v>
      </c>
      <c r="B98" s="25">
        <v>0.70833333333333337</v>
      </c>
      <c r="C98" s="25">
        <v>0.75</v>
      </c>
      <c r="D98" s="25">
        <f t="shared" si="11"/>
        <v>4.166666666666663E-2</v>
      </c>
      <c r="E98" s="56" t="s">
        <v>192</v>
      </c>
      <c r="F98" t="s">
        <v>115</v>
      </c>
      <c r="G98" s="57">
        <v>0</v>
      </c>
      <c r="H98" t="s">
        <v>122</v>
      </c>
      <c r="I98" s="29">
        <f t="shared" si="12"/>
        <v>0.99999999999999911</v>
      </c>
      <c r="J98" s="28">
        <f t="shared" si="16"/>
        <v>1999.9999999999982</v>
      </c>
      <c r="K98" s="28">
        <f t="shared" si="17"/>
        <v>199.99999999999983</v>
      </c>
      <c r="L98" s="28">
        <f t="shared" si="18"/>
        <v>2199.9999999999982</v>
      </c>
    </row>
    <row r="99" spans="1:12" x14ac:dyDescent="0.15">
      <c r="A99" s="24">
        <v>43452</v>
      </c>
      <c r="B99" s="25">
        <v>0.38541666666666669</v>
      </c>
      <c r="C99" s="25">
        <v>0.45833333333333331</v>
      </c>
      <c r="D99" s="25">
        <f t="shared" si="11"/>
        <v>7.291666666666663E-2</v>
      </c>
      <c r="E99" s="54" t="s">
        <v>174</v>
      </c>
      <c r="F99" t="s">
        <v>89</v>
      </c>
      <c r="G99">
        <v>0</v>
      </c>
      <c r="H99" t="s">
        <v>147</v>
      </c>
      <c r="I99" s="29">
        <f t="shared" si="12"/>
        <v>1.7499999999999991</v>
      </c>
      <c r="J99" s="28">
        <f t="shared" si="16"/>
        <v>3499.9999999999982</v>
      </c>
      <c r="K99" s="28">
        <f t="shared" si="17"/>
        <v>349.99999999999983</v>
      </c>
      <c r="L99" s="28">
        <f t="shared" si="18"/>
        <v>3849.9999999999982</v>
      </c>
    </row>
    <row r="100" spans="1:12" x14ac:dyDescent="0.15">
      <c r="A100" s="24">
        <v>43452</v>
      </c>
      <c r="B100" s="25">
        <v>0.45833333333333331</v>
      </c>
      <c r="C100" s="25">
        <v>0.51041666666666663</v>
      </c>
      <c r="D100" s="25">
        <f t="shared" si="11"/>
        <v>5.2083333333333315E-2</v>
      </c>
      <c r="E100" s="54" t="s">
        <v>194</v>
      </c>
      <c r="F100" t="s">
        <v>74</v>
      </c>
      <c r="G100">
        <v>3</v>
      </c>
      <c r="H100" t="s">
        <v>122</v>
      </c>
      <c r="I100" s="29">
        <f t="shared" si="12"/>
        <v>1.2499999999999996</v>
      </c>
      <c r="J100" s="28">
        <f t="shared" si="16"/>
        <v>2499.9999999999991</v>
      </c>
      <c r="K100" s="28">
        <f t="shared" si="17"/>
        <v>249.99999999999991</v>
      </c>
      <c r="L100" s="28">
        <f t="shared" si="18"/>
        <v>2749.9999999999991</v>
      </c>
    </row>
    <row r="101" spans="1:12" x14ac:dyDescent="0.15">
      <c r="A101" s="24">
        <v>43452</v>
      </c>
      <c r="B101" s="25">
        <v>0.5625</v>
      </c>
      <c r="C101" s="25">
        <v>0.58333333333333337</v>
      </c>
      <c r="D101" s="25">
        <f t="shared" si="11"/>
        <v>2.083333333333337E-2</v>
      </c>
      <c r="E101" s="54" t="s">
        <v>195</v>
      </c>
      <c r="F101" t="s">
        <v>80</v>
      </c>
      <c r="G101">
        <v>3</v>
      </c>
      <c r="H101" t="s">
        <v>122</v>
      </c>
      <c r="I101" s="29">
        <f t="shared" si="12"/>
        <v>0.50000000000000089</v>
      </c>
      <c r="J101" s="28">
        <f t="shared" si="16"/>
        <v>1000.0000000000018</v>
      </c>
      <c r="K101" s="28">
        <f t="shared" si="17"/>
        <v>100.00000000000017</v>
      </c>
      <c r="L101" s="28">
        <f t="shared" si="18"/>
        <v>1100.000000000002</v>
      </c>
    </row>
    <row r="102" spans="1:12" x14ac:dyDescent="0.15">
      <c r="A102" s="24">
        <v>43452</v>
      </c>
      <c r="B102" s="25">
        <v>0.58333333333333337</v>
      </c>
      <c r="C102" s="25">
        <v>0.625</v>
      </c>
      <c r="D102" s="25">
        <f t="shared" si="11"/>
        <v>4.166666666666663E-2</v>
      </c>
      <c r="E102" s="54" t="s">
        <v>197</v>
      </c>
      <c r="F102" t="s">
        <v>115</v>
      </c>
      <c r="G102">
        <v>1</v>
      </c>
      <c r="H102" t="s">
        <v>122</v>
      </c>
      <c r="I102" s="29">
        <f t="shared" si="12"/>
        <v>0.99999999999999911</v>
      </c>
      <c r="J102" s="28">
        <f t="shared" si="16"/>
        <v>1999.9999999999982</v>
      </c>
      <c r="K102" s="28">
        <f t="shared" si="17"/>
        <v>199.99999999999983</v>
      </c>
      <c r="L102" s="28">
        <f t="shared" si="18"/>
        <v>2199.9999999999982</v>
      </c>
    </row>
    <row r="103" spans="1:12" x14ac:dyDescent="0.15">
      <c r="A103" s="24">
        <v>43452</v>
      </c>
      <c r="B103" s="25">
        <v>0.625</v>
      </c>
      <c r="C103" s="25">
        <v>0.70833333333333337</v>
      </c>
      <c r="D103" s="25">
        <f t="shared" si="11"/>
        <v>8.333333333333337E-2</v>
      </c>
      <c r="E103" s="54" t="s">
        <v>162</v>
      </c>
      <c r="F103" t="s">
        <v>87</v>
      </c>
      <c r="G103">
        <v>1</v>
      </c>
      <c r="H103" t="s">
        <v>122</v>
      </c>
      <c r="I103" s="29">
        <f t="shared" si="12"/>
        <v>2.0000000000000009</v>
      </c>
      <c r="J103" s="28">
        <f t="shared" si="16"/>
        <v>4000.0000000000018</v>
      </c>
      <c r="K103" s="28">
        <f t="shared" si="17"/>
        <v>400.00000000000017</v>
      </c>
      <c r="L103" s="28">
        <f t="shared" si="18"/>
        <v>4400.0000000000018</v>
      </c>
    </row>
    <row r="104" spans="1:12" x14ac:dyDescent="0.15">
      <c r="A104" s="24">
        <v>43452</v>
      </c>
      <c r="B104" s="25">
        <v>0.70833333333333337</v>
      </c>
      <c r="C104" s="25">
        <v>0.79166666666666663</v>
      </c>
      <c r="D104" s="25">
        <f t="shared" si="11"/>
        <v>8.3333333333333259E-2</v>
      </c>
      <c r="E104" s="54" t="s">
        <v>198</v>
      </c>
      <c r="F104" t="s">
        <v>86</v>
      </c>
      <c r="G104">
        <v>0</v>
      </c>
      <c r="H104" t="s">
        <v>147</v>
      </c>
      <c r="I104" s="29">
        <f t="shared" si="12"/>
        <v>1.9999999999999982</v>
      </c>
      <c r="J104" s="28">
        <f t="shared" si="16"/>
        <v>3999.9999999999964</v>
      </c>
      <c r="K104" s="28">
        <f t="shared" si="17"/>
        <v>399.99999999999966</v>
      </c>
      <c r="L104" s="28">
        <f t="shared" si="18"/>
        <v>4399.9999999999964</v>
      </c>
    </row>
    <row r="105" spans="1:12" x14ac:dyDescent="0.15">
      <c r="A105" s="24">
        <v>43453</v>
      </c>
      <c r="B105" s="25">
        <v>0.38541666666666669</v>
      </c>
      <c r="C105" s="25">
        <v>0.41666666666666669</v>
      </c>
      <c r="D105" s="25">
        <f t="shared" si="11"/>
        <v>3.125E-2</v>
      </c>
      <c r="E105" s="54" t="s">
        <v>199</v>
      </c>
      <c r="F105" t="s">
        <v>86</v>
      </c>
      <c r="G105">
        <v>0</v>
      </c>
      <c r="H105" t="s">
        <v>147</v>
      </c>
      <c r="I105" s="29">
        <f t="shared" si="12"/>
        <v>0.75</v>
      </c>
      <c r="J105" s="28">
        <f t="shared" si="16"/>
        <v>1500</v>
      </c>
      <c r="K105" s="28">
        <f t="shared" si="17"/>
        <v>150</v>
      </c>
      <c r="L105" s="28">
        <f t="shared" si="18"/>
        <v>1650</v>
      </c>
    </row>
    <row r="106" spans="1:12" x14ac:dyDescent="0.15">
      <c r="A106" s="24">
        <v>43453</v>
      </c>
      <c r="B106" s="25">
        <v>0.41666666666666669</v>
      </c>
      <c r="C106" s="25">
        <v>0.47916666666666669</v>
      </c>
      <c r="D106" s="25">
        <f t="shared" si="11"/>
        <v>6.25E-2</v>
      </c>
      <c r="E106" s="54" t="s">
        <v>200</v>
      </c>
      <c r="F106" t="s">
        <v>81</v>
      </c>
      <c r="G106">
        <v>5</v>
      </c>
      <c r="H106" t="s">
        <v>121</v>
      </c>
      <c r="I106" s="29">
        <f t="shared" si="12"/>
        <v>1.5</v>
      </c>
      <c r="J106" s="28">
        <f t="shared" si="16"/>
        <v>3000</v>
      </c>
      <c r="K106" s="28">
        <f t="shared" si="17"/>
        <v>300</v>
      </c>
      <c r="L106" s="28">
        <f t="shared" si="18"/>
        <v>3300</v>
      </c>
    </row>
    <row r="107" spans="1:12" x14ac:dyDescent="0.15">
      <c r="A107" s="24">
        <v>43453</v>
      </c>
      <c r="B107" s="25">
        <v>0.47916666666666669</v>
      </c>
      <c r="C107" s="25">
        <v>0.54166666666666663</v>
      </c>
      <c r="D107" s="25">
        <f t="shared" si="11"/>
        <v>6.2499999999999944E-2</v>
      </c>
      <c r="E107" s="54" t="s">
        <v>201</v>
      </c>
      <c r="F107" t="s">
        <v>87</v>
      </c>
      <c r="G107">
        <v>1</v>
      </c>
      <c r="H107" t="s">
        <v>122</v>
      </c>
      <c r="I107" s="29">
        <f t="shared" si="12"/>
        <v>1.4999999999999987</v>
      </c>
      <c r="J107" s="28">
        <f t="shared" si="16"/>
        <v>2999.9999999999973</v>
      </c>
      <c r="K107" s="28">
        <f t="shared" si="17"/>
        <v>299.99999999999972</v>
      </c>
      <c r="L107" s="28">
        <f t="shared" si="18"/>
        <v>3299.9999999999968</v>
      </c>
    </row>
    <row r="108" spans="1:12" x14ac:dyDescent="0.15">
      <c r="A108" s="24">
        <v>43453</v>
      </c>
      <c r="B108" s="25">
        <v>0.57291666666666663</v>
      </c>
      <c r="C108" s="25">
        <v>0.60416666666666663</v>
      </c>
      <c r="D108" s="25">
        <f t="shared" si="11"/>
        <v>3.125E-2</v>
      </c>
      <c r="E108" s="54" t="s">
        <v>162</v>
      </c>
      <c r="F108" t="s">
        <v>87</v>
      </c>
      <c r="G108">
        <v>1</v>
      </c>
      <c r="H108" t="s">
        <v>122</v>
      </c>
      <c r="I108" s="29">
        <f t="shared" si="12"/>
        <v>0.75</v>
      </c>
      <c r="J108" s="28">
        <f t="shared" si="16"/>
        <v>1500</v>
      </c>
      <c r="K108" s="28">
        <f t="shared" si="17"/>
        <v>150</v>
      </c>
      <c r="L108" s="28">
        <f t="shared" si="18"/>
        <v>1650</v>
      </c>
    </row>
    <row r="109" spans="1:12" x14ac:dyDescent="0.15">
      <c r="A109" s="24">
        <v>43453</v>
      </c>
      <c r="B109" s="25">
        <v>0.60416666666666663</v>
      </c>
      <c r="C109" s="25">
        <v>0.75</v>
      </c>
      <c r="D109" s="25">
        <f t="shared" si="11"/>
        <v>0.14583333333333337</v>
      </c>
      <c r="E109" s="54" t="s">
        <v>198</v>
      </c>
      <c r="F109" t="s">
        <v>86</v>
      </c>
      <c r="G109">
        <v>0</v>
      </c>
      <c r="H109" t="s">
        <v>147</v>
      </c>
      <c r="I109" s="29">
        <f t="shared" si="12"/>
        <v>3.5000000000000009</v>
      </c>
      <c r="J109" s="28">
        <f t="shared" si="16"/>
        <v>7000.0000000000018</v>
      </c>
      <c r="K109" s="28">
        <f t="shared" si="17"/>
        <v>700.00000000000023</v>
      </c>
      <c r="L109" s="28">
        <f t="shared" si="18"/>
        <v>7700.0000000000018</v>
      </c>
    </row>
  </sheetData>
  <phoneticPr fontId="2"/>
  <dataValidations count="1">
    <dataValidation type="list" allowBlank="1" showInputMessage="1" showErrorMessage="1" sqref="F14:F15 F46:F47 F78:F79">
      <formula1>$B$7:$B$28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仕事内容入力リスト!$B$2:$B$22</xm:f>
          </x14:formula1>
          <xm:sqref>F8:F13 F33 F39 F54</xm:sqref>
        </x14:dataValidation>
        <x14:dataValidation type="list" allowBlank="1" showInputMessage="1" showErrorMessage="1">
          <x14:formula1>
            <xm:f>仕事内容入力リスト!$B$2:$B$23</xm:f>
          </x14:formula1>
          <xm:sqref>F7 F59:F77 F82:F355</xm:sqref>
        </x14:dataValidation>
        <x14:dataValidation type="list" allowBlank="1" showInputMessage="1" showErrorMessage="1">
          <x14:formula1>
            <xm:f>仕事内容入力リスト!$B$2:$B$24</xm:f>
          </x14:formula1>
          <xm:sqref>F16:F32 F34:F38 F40:F45 F48:F53 F55:F58 F80:F81</xm:sqref>
        </x14:dataValidation>
        <x14:dataValidation type="list" allowBlank="1" showInputMessage="1" showErrorMessage="1">
          <x14:formula1>
            <xm:f>仕事内容入力リスト!$D$2:$D$5</xm:f>
          </x14:formula1>
          <xm:sqref>H7:H192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workbookViewId="0">
      <selection activeCell="B23" sqref="B23"/>
    </sheetView>
  </sheetViews>
  <sheetFormatPr defaultRowHeight="13.5" x14ac:dyDescent="0.15"/>
  <cols>
    <col min="2" max="2" width="69.375" bestFit="1" customWidth="1"/>
    <col min="4" max="4" width="15.625" bestFit="1" customWidth="1"/>
  </cols>
  <sheetData>
    <row r="1" spans="2:6" x14ac:dyDescent="0.15">
      <c r="B1" s="35" t="s">
        <v>131</v>
      </c>
      <c r="D1" s="35" t="s">
        <v>132</v>
      </c>
      <c r="F1" s="35" t="s">
        <v>151</v>
      </c>
    </row>
    <row r="2" spans="2:6" x14ac:dyDescent="0.15">
      <c r="B2" t="s">
        <v>74</v>
      </c>
      <c r="D2" t="s">
        <v>121</v>
      </c>
      <c r="F2" t="s">
        <v>152</v>
      </c>
    </row>
    <row r="3" spans="2:6" x14ac:dyDescent="0.15">
      <c r="B3" t="s">
        <v>75</v>
      </c>
      <c r="D3" t="s">
        <v>123</v>
      </c>
      <c r="F3" t="s">
        <v>153</v>
      </c>
    </row>
    <row r="4" spans="2:6" x14ac:dyDescent="0.15">
      <c r="B4" t="s">
        <v>76</v>
      </c>
      <c r="D4" t="s">
        <v>147</v>
      </c>
    </row>
    <row r="5" spans="2:6" x14ac:dyDescent="0.15">
      <c r="B5" t="s">
        <v>77</v>
      </c>
      <c r="D5" t="s">
        <v>150</v>
      </c>
    </row>
    <row r="6" spans="2:6" x14ac:dyDescent="0.15">
      <c r="B6" t="s">
        <v>184</v>
      </c>
    </row>
    <row r="7" spans="2:6" x14ac:dyDescent="0.15">
      <c r="B7" t="s">
        <v>78</v>
      </c>
    </row>
    <row r="8" spans="2:6" x14ac:dyDescent="0.15">
      <c r="B8" t="s">
        <v>79</v>
      </c>
    </row>
    <row r="9" spans="2:6" x14ac:dyDescent="0.15">
      <c r="B9" t="s">
        <v>80</v>
      </c>
    </row>
    <row r="10" spans="2:6" x14ac:dyDescent="0.15">
      <c r="B10" t="s">
        <v>96</v>
      </c>
    </row>
    <row r="11" spans="2:6" x14ac:dyDescent="0.15">
      <c r="B11" t="s">
        <v>81</v>
      </c>
    </row>
    <row r="12" spans="2:6" x14ac:dyDescent="0.15">
      <c r="B12" t="s">
        <v>82</v>
      </c>
    </row>
    <row r="13" spans="2:6" x14ac:dyDescent="0.15">
      <c r="B13" t="s">
        <v>83</v>
      </c>
    </row>
    <row r="14" spans="2:6" x14ac:dyDescent="0.15">
      <c r="B14" t="s">
        <v>84</v>
      </c>
    </row>
    <row r="15" spans="2:6" x14ac:dyDescent="0.15">
      <c r="B15" t="s">
        <v>85</v>
      </c>
    </row>
    <row r="16" spans="2:6" x14ac:dyDescent="0.15">
      <c r="B16" t="s">
        <v>113</v>
      </c>
    </row>
    <row r="17" spans="2:2" x14ac:dyDescent="0.15">
      <c r="B17" t="s">
        <v>115</v>
      </c>
    </row>
    <row r="18" spans="2:2" x14ac:dyDescent="0.15">
      <c r="B18" t="s">
        <v>86</v>
      </c>
    </row>
    <row r="19" spans="2:2" x14ac:dyDescent="0.15">
      <c r="B19" t="s">
        <v>87</v>
      </c>
    </row>
    <row r="20" spans="2:2" x14ac:dyDescent="0.15">
      <c r="B20" t="s">
        <v>88</v>
      </c>
    </row>
    <row r="21" spans="2:2" x14ac:dyDescent="0.15">
      <c r="B21" t="s">
        <v>89</v>
      </c>
    </row>
    <row r="22" spans="2:2" x14ac:dyDescent="0.15">
      <c r="B22" t="s">
        <v>90</v>
      </c>
    </row>
    <row r="23" spans="2:2" x14ac:dyDescent="0.15">
      <c r="B23" t="s">
        <v>94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sqref="A1:J8"/>
    </sheetView>
  </sheetViews>
  <sheetFormatPr defaultRowHeight="13.5" x14ac:dyDescent="0.15"/>
  <cols>
    <col min="1" max="1" width="16.5" style="2" bestFit="1" customWidth="1"/>
    <col min="2" max="2" width="9" style="1"/>
    <col min="3" max="3" width="5.25" bestFit="1" customWidth="1"/>
    <col min="4" max="4" width="16.375" style="2" bestFit="1" customWidth="1"/>
    <col min="5" max="5" width="7" bestFit="1" customWidth="1"/>
    <col min="6" max="6" width="5.75" style="2" bestFit="1" customWidth="1"/>
    <col min="7" max="7" width="7.125" bestFit="1" customWidth="1"/>
    <col min="8" max="8" width="5.75" style="2" bestFit="1" customWidth="1"/>
    <col min="9" max="9" width="5.125" bestFit="1" customWidth="1"/>
    <col min="10" max="10" width="5.75" style="2" bestFit="1" customWidth="1"/>
  </cols>
  <sheetData>
    <row r="1" spans="1:10" ht="14.25" x14ac:dyDescent="0.15">
      <c r="A1" s="59" t="s">
        <v>35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x14ac:dyDescent="0.15">
      <c r="A2" s="63" t="s">
        <v>18</v>
      </c>
      <c r="B2" s="64" t="s">
        <v>19</v>
      </c>
      <c r="C2" s="63" t="s">
        <v>7</v>
      </c>
      <c r="D2" s="65" t="s">
        <v>20</v>
      </c>
      <c r="E2" s="66" t="s">
        <v>21</v>
      </c>
      <c r="F2" s="66"/>
      <c r="G2" s="66"/>
      <c r="H2" s="66"/>
      <c r="I2" s="66"/>
      <c r="J2" s="66"/>
    </row>
    <row r="3" spans="1:10" s="2" customFormat="1" ht="27" customHeight="1" x14ac:dyDescent="0.15">
      <c r="A3" s="63"/>
      <c r="B3" s="64"/>
      <c r="C3" s="63"/>
      <c r="D3" s="65"/>
      <c r="E3" s="20" t="s">
        <v>22</v>
      </c>
      <c r="F3" s="20" t="s">
        <v>7</v>
      </c>
      <c r="G3" s="20" t="s">
        <v>23</v>
      </c>
      <c r="H3" s="20" t="s">
        <v>7</v>
      </c>
      <c r="I3" s="20" t="s">
        <v>24</v>
      </c>
      <c r="J3" s="20" t="s">
        <v>7</v>
      </c>
    </row>
    <row r="4" spans="1:10" x14ac:dyDescent="0.15">
      <c r="A4" s="14" t="s">
        <v>25</v>
      </c>
      <c r="B4" s="5">
        <v>400</v>
      </c>
      <c r="C4" s="3" t="s">
        <v>8</v>
      </c>
      <c r="D4" s="20" t="s">
        <v>32</v>
      </c>
      <c r="E4" s="21">
        <v>2</v>
      </c>
      <c r="F4" s="20" t="s">
        <v>33</v>
      </c>
      <c r="G4" s="21">
        <v>2</v>
      </c>
      <c r="H4" s="20" t="s">
        <v>33</v>
      </c>
      <c r="I4" s="21">
        <f>E4+G4</f>
        <v>4</v>
      </c>
      <c r="J4" s="20" t="s">
        <v>33</v>
      </c>
    </row>
    <row r="5" spans="1:10" x14ac:dyDescent="0.15">
      <c r="A5" s="14" t="s">
        <v>26</v>
      </c>
      <c r="B5" s="5">
        <v>600</v>
      </c>
      <c r="C5" s="3" t="s">
        <v>8</v>
      </c>
      <c r="D5" s="20" t="s">
        <v>31</v>
      </c>
      <c r="E5" s="21">
        <v>11</v>
      </c>
      <c r="F5" s="20" t="s">
        <v>33</v>
      </c>
      <c r="G5" s="21">
        <v>5</v>
      </c>
      <c r="H5" s="20" t="s">
        <v>33</v>
      </c>
      <c r="I5" s="21">
        <f t="shared" ref="I5:I7" si="0">E5+G5</f>
        <v>16</v>
      </c>
      <c r="J5" s="20" t="s">
        <v>33</v>
      </c>
    </row>
    <row r="6" spans="1:10" x14ac:dyDescent="0.15">
      <c r="A6" s="14" t="s">
        <v>27</v>
      </c>
      <c r="B6" s="5">
        <v>600</v>
      </c>
      <c r="C6" s="3" t="s">
        <v>8</v>
      </c>
      <c r="D6" s="20" t="s">
        <v>29</v>
      </c>
      <c r="E6" s="21">
        <v>100</v>
      </c>
      <c r="F6" s="20" t="s">
        <v>34</v>
      </c>
      <c r="G6" s="21">
        <v>50</v>
      </c>
      <c r="H6" s="20" t="s">
        <v>34</v>
      </c>
      <c r="I6" s="21">
        <f t="shared" si="0"/>
        <v>150</v>
      </c>
      <c r="J6" s="20" t="s">
        <v>34</v>
      </c>
    </row>
    <row r="7" spans="1:10" x14ac:dyDescent="0.15">
      <c r="A7" s="14" t="s">
        <v>28</v>
      </c>
      <c r="B7" s="5">
        <v>400</v>
      </c>
      <c r="C7" s="3" t="s">
        <v>8</v>
      </c>
      <c r="D7" s="20" t="s">
        <v>30</v>
      </c>
      <c r="E7" s="21">
        <v>4</v>
      </c>
      <c r="F7" s="20" t="s">
        <v>33</v>
      </c>
      <c r="G7" s="21">
        <v>4</v>
      </c>
      <c r="H7" s="20" t="s">
        <v>33</v>
      </c>
      <c r="I7" s="21">
        <f t="shared" si="0"/>
        <v>8</v>
      </c>
      <c r="J7" s="20" t="s">
        <v>33</v>
      </c>
    </row>
    <row r="8" spans="1:10" ht="27.75" customHeight="1" x14ac:dyDescent="0.15">
      <c r="A8" s="14" t="s">
        <v>5</v>
      </c>
      <c r="B8" s="5">
        <f>SUM(B4:B7)</f>
        <v>2000</v>
      </c>
      <c r="C8" s="3" t="s">
        <v>8</v>
      </c>
      <c r="D8" s="60"/>
      <c r="E8" s="62"/>
      <c r="F8" s="62"/>
      <c r="G8" s="62"/>
      <c r="H8" s="62"/>
      <c r="I8" s="62"/>
      <c r="J8" s="61"/>
    </row>
  </sheetData>
  <mergeCells count="7">
    <mergeCell ref="D8:J8"/>
    <mergeCell ref="A1:J1"/>
    <mergeCell ref="A2:A3"/>
    <mergeCell ref="B2:B3"/>
    <mergeCell ref="C2:C3"/>
    <mergeCell ref="D2:D3"/>
    <mergeCell ref="E2:J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1" workbookViewId="0">
      <selection activeCell="A14" sqref="A14:G24"/>
    </sheetView>
  </sheetViews>
  <sheetFormatPr defaultRowHeight="13.5" x14ac:dyDescent="0.15"/>
  <cols>
    <col min="1" max="1" width="17.125" style="2" customWidth="1"/>
    <col min="2" max="5" width="7.25" bestFit="1" customWidth="1"/>
    <col min="6" max="6" width="5.875" bestFit="1" customWidth="1"/>
    <col min="7" max="7" width="7.25" style="2" bestFit="1" customWidth="1"/>
  </cols>
  <sheetData>
    <row r="1" spans="1:7" ht="14.25" x14ac:dyDescent="0.15">
      <c r="A1" s="59" t="s">
        <v>36</v>
      </c>
      <c r="B1" s="59"/>
      <c r="C1" s="59"/>
      <c r="D1" s="59"/>
      <c r="E1" s="59"/>
      <c r="F1" s="59"/>
      <c r="G1" s="59"/>
    </row>
    <row r="2" spans="1:7" x14ac:dyDescent="0.15">
      <c r="A2" s="14" t="s">
        <v>37</v>
      </c>
      <c r="B2" s="4" t="s">
        <v>0</v>
      </c>
      <c r="C2" s="4" t="s">
        <v>12</v>
      </c>
      <c r="D2" s="4" t="s">
        <v>1</v>
      </c>
      <c r="E2" s="4" t="s">
        <v>12</v>
      </c>
      <c r="F2" s="4" t="s">
        <v>2</v>
      </c>
      <c r="G2" s="4" t="s">
        <v>12</v>
      </c>
    </row>
    <row r="3" spans="1:7" x14ac:dyDescent="0.15">
      <c r="A3" s="14" t="s">
        <v>3</v>
      </c>
      <c r="B3" s="5">
        <v>1800</v>
      </c>
      <c r="C3" s="6" t="s">
        <v>8</v>
      </c>
      <c r="D3" s="5">
        <v>200</v>
      </c>
      <c r="E3" s="6" t="s">
        <v>8</v>
      </c>
      <c r="F3" s="5">
        <f>SUM(B3:D3)</f>
        <v>2000</v>
      </c>
      <c r="G3" s="6" t="s">
        <v>8</v>
      </c>
    </row>
    <row r="4" spans="1:7" x14ac:dyDescent="0.15">
      <c r="A4" s="14" t="s">
        <v>4</v>
      </c>
      <c r="B4" s="5">
        <v>1800</v>
      </c>
      <c r="C4" s="6" t="s">
        <v>8</v>
      </c>
      <c r="D4" s="5">
        <v>300</v>
      </c>
      <c r="E4" s="6" t="s">
        <v>8</v>
      </c>
      <c r="F4" s="5">
        <f>SUM(B4:D4)</f>
        <v>2100</v>
      </c>
      <c r="G4" s="6" t="s">
        <v>8</v>
      </c>
    </row>
    <row r="5" spans="1:7" x14ac:dyDescent="0.15">
      <c r="A5" s="14" t="s">
        <v>25</v>
      </c>
      <c r="B5" s="3">
        <f>活動原価情報!B4*活動原価情報!E4/活動原価情報!I4</f>
        <v>200</v>
      </c>
      <c r="C5" s="6" t="s">
        <v>8</v>
      </c>
      <c r="D5" s="3">
        <f>活動原価情報!B4*活動原価情報!G4/活動原価情報!I4</f>
        <v>200</v>
      </c>
      <c r="E5" s="6" t="s">
        <v>8</v>
      </c>
      <c r="F5" s="5">
        <f t="shared" ref="F5:F9" si="0">SUM(B5:D5)</f>
        <v>400</v>
      </c>
      <c r="G5" s="6" t="s">
        <v>8</v>
      </c>
    </row>
    <row r="6" spans="1:7" x14ac:dyDescent="0.15">
      <c r="A6" s="14" t="s">
        <v>26</v>
      </c>
      <c r="B6" s="3">
        <f>活動原価情報!B5*活動原価情報!E5/活動原価情報!I5</f>
        <v>412.5</v>
      </c>
      <c r="C6" s="6" t="s">
        <v>8</v>
      </c>
      <c r="D6" s="3">
        <f>活動原価情報!B5*活動原価情報!G5/活動原価情報!I5</f>
        <v>187.5</v>
      </c>
      <c r="E6" s="6" t="s">
        <v>8</v>
      </c>
      <c r="F6" s="5">
        <f t="shared" si="0"/>
        <v>600</v>
      </c>
      <c r="G6" s="6" t="s">
        <v>8</v>
      </c>
    </row>
    <row r="7" spans="1:7" x14ac:dyDescent="0.15">
      <c r="A7" s="14" t="s">
        <v>27</v>
      </c>
      <c r="B7" s="3">
        <f>活動原価情報!B6*活動原価情報!E6/活動原価情報!I6</f>
        <v>400</v>
      </c>
      <c r="C7" s="6" t="s">
        <v>8</v>
      </c>
      <c r="D7" s="3">
        <f>活動原価情報!B6*活動原価情報!G6/活動原価情報!I6</f>
        <v>200</v>
      </c>
      <c r="E7" s="6" t="s">
        <v>8</v>
      </c>
      <c r="F7" s="5">
        <f t="shared" si="0"/>
        <v>600</v>
      </c>
      <c r="G7" s="6" t="s">
        <v>8</v>
      </c>
    </row>
    <row r="8" spans="1:7" x14ac:dyDescent="0.15">
      <c r="A8" s="14" t="s">
        <v>28</v>
      </c>
      <c r="B8" s="3">
        <f>活動原価情報!B7*活動原価情報!E7/活動原価情報!I7</f>
        <v>200</v>
      </c>
      <c r="C8" s="6" t="s">
        <v>8</v>
      </c>
      <c r="D8" s="3">
        <f>活動原価情報!B7*活動原価情報!G7/活動原価情報!I7</f>
        <v>200</v>
      </c>
      <c r="E8" s="6" t="s">
        <v>8</v>
      </c>
      <c r="F8" s="5">
        <f t="shared" si="0"/>
        <v>400</v>
      </c>
      <c r="G8" s="6" t="s">
        <v>8</v>
      </c>
    </row>
    <row r="9" spans="1:7" ht="22.5" customHeight="1" x14ac:dyDescent="0.15">
      <c r="A9" s="22" t="s">
        <v>15</v>
      </c>
      <c r="B9" s="16">
        <f>SUM(B3:B8)</f>
        <v>4812.5</v>
      </c>
      <c r="C9" s="6" t="s">
        <v>8</v>
      </c>
      <c r="D9" s="16">
        <f>SUM(D3:D8)</f>
        <v>1287.5</v>
      </c>
      <c r="E9" s="6" t="s">
        <v>8</v>
      </c>
      <c r="F9" s="5">
        <f t="shared" si="0"/>
        <v>6100</v>
      </c>
      <c r="G9" s="6" t="s">
        <v>8</v>
      </c>
    </row>
    <row r="10" spans="1:7" ht="23.25" customHeight="1" x14ac:dyDescent="0.15">
      <c r="A10" s="14" t="s">
        <v>6</v>
      </c>
      <c r="B10" s="5">
        <v>900</v>
      </c>
      <c r="C10" s="6" t="s">
        <v>9</v>
      </c>
      <c r="D10" s="5">
        <v>100</v>
      </c>
      <c r="E10" s="6" t="s">
        <v>9</v>
      </c>
      <c r="F10" s="67"/>
      <c r="G10" s="68"/>
    </row>
    <row r="11" spans="1:7" ht="36.75" customHeight="1" x14ac:dyDescent="0.15">
      <c r="A11" s="17" t="s">
        <v>16</v>
      </c>
      <c r="B11" s="18">
        <f>B9/B10*1000</f>
        <v>5347.2222222222226</v>
      </c>
      <c r="C11" s="19" t="s">
        <v>17</v>
      </c>
      <c r="D11" s="18">
        <f>D9/D10*1000</f>
        <v>12875</v>
      </c>
      <c r="E11" s="19" t="s">
        <v>17</v>
      </c>
      <c r="F11" s="69"/>
      <c r="G11" s="70"/>
    </row>
    <row r="14" spans="1:7" ht="14.25" x14ac:dyDescent="0.15">
      <c r="A14" s="59" t="s">
        <v>36</v>
      </c>
      <c r="B14" s="59"/>
      <c r="C14" s="59"/>
      <c r="D14" s="59"/>
      <c r="E14" s="59"/>
      <c r="F14" s="59"/>
      <c r="G14" s="59"/>
    </row>
    <row r="15" spans="1:7" x14ac:dyDescent="0.15">
      <c r="A15" s="43" t="s">
        <v>37</v>
      </c>
      <c r="B15" s="43" t="s">
        <v>0</v>
      </c>
      <c r="C15" s="43" t="s">
        <v>12</v>
      </c>
      <c r="D15" s="43" t="s">
        <v>1</v>
      </c>
      <c r="E15" s="43" t="s">
        <v>12</v>
      </c>
      <c r="F15" s="43" t="s">
        <v>2</v>
      </c>
      <c r="G15" s="43" t="s">
        <v>12</v>
      </c>
    </row>
    <row r="16" spans="1:7" x14ac:dyDescent="0.15">
      <c r="A16" s="43" t="s">
        <v>3</v>
      </c>
      <c r="B16" s="5">
        <v>1800</v>
      </c>
      <c r="C16" s="44" t="s">
        <v>8</v>
      </c>
      <c r="D16" s="5">
        <v>200</v>
      </c>
      <c r="E16" s="44" t="s">
        <v>8</v>
      </c>
      <c r="F16" s="5">
        <v>2000</v>
      </c>
      <c r="G16" s="44" t="s">
        <v>8</v>
      </c>
    </row>
    <row r="17" spans="1:7" x14ac:dyDescent="0.15">
      <c r="A17" s="43" t="s">
        <v>4</v>
      </c>
      <c r="B17" s="5">
        <v>1800</v>
      </c>
      <c r="C17" s="44" t="s">
        <v>8</v>
      </c>
      <c r="D17" s="5">
        <v>300</v>
      </c>
      <c r="E17" s="44" t="s">
        <v>8</v>
      </c>
      <c r="F17" s="5">
        <v>2100</v>
      </c>
      <c r="G17" s="44" t="s">
        <v>8</v>
      </c>
    </row>
    <row r="18" spans="1:7" x14ac:dyDescent="0.15">
      <c r="A18" s="43" t="s">
        <v>25</v>
      </c>
      <c r="B18" s="48"/>
      <c r="C18" s="44" t="s">
        <v>8</v>
      </c>
      <c r="D18" s="48"/>
      <c r="E18" s="44" t="s">
        <v>8</v>
      </c>
      <c r="F18" s="5">
        <v>400</v>
      </c>
      <c r="G18" s="44" t="s">
        <v>8</v>
      </c>
    </row>
    <row r="19" spans="1:7" x14ac:dyDescent="0.15">
      <c r="A19" s="43" t="s">
        <v>26</v>
      </c>
      <c r="B19" s="3">
        <v>412.5</v>
      </c>
      <c r="C19" s="44" t="s">
        <v>8</v>
      </c>
      <c r="D19" s="3">
        <v>187.5</v>
      </c>
      <c r="E19" s="44" t="s">
        <v>8</v>
      </c>
      <c r="F19" s="5">
        <v>600</v>
      </c>
      <c r="G19" s="44" t="s">
        <v>8</v>
      </c>
    </row>
    <row r="20" spans="1:7" x14ac:dyDescent="0.15">
      <c r="A20" s="43" t="s">
        <v>27</v>
      </c>
      <c r="B20" s="48"/>
      <c r="C20" s="44" t="s">
        <v>8</v>
      </c>
      <c r="D20" s="48"/>
      <c r="E20" s="44" t="s">
        <v>8</v>
      </c>
      <c r="F20" s="5">
        <v>600</v>
      </c>
      <c r="G20" s="44" t="s">
        <v>8</v>
      </c>
    </row>
    <row r="21" spans="1:7" x14ac:dyDescent="0.15">
      <c r="A21" s="43" t="s">
        <v>28</v>
      </c>
      <c r="B21" s="48"/>
      <c r="C21" s="44" t="s">
        <v>8</v>
      </c>
      <c r="D21" s="48"/>
      <c r="E21" s="44" t="s">
        <v>8</v>
      </c>
      <c r="F21" s="5">
        <v>400</v>
      </c>
      <c r="G21" s="44" t="s">
        <v>8</v>
      </c>
    </row>
    <row r="22" spans="1:7" ht="22.5" customHeight="1" x14ac:dyDescent="0.15">
      <c r="A22" s="47" t="s">
        <v>15</v>
      </c>
      <c r="B22" s="49"/>
      <c r="C22" s="44" t="s">
        <v>8</v>
      </c>
      <c r="D22" s="49"/>
      <c r="E22" s="44" t="s">
        <v>8</v>
      </c>
      <c r="F22" s="5">
        <v>6100</v>
      </c>
      <c r="G22" s="44" t="s">
        <v>8</v>
      </c>
    </row>
    <row r="23" spans="1:7" ht="23.25" customHeight="1" x14ac:dyDescent="0.15">
      <c r="A23" s="43" t="s">
        <v>6</v>
      </c>
      <c r="B23" s="5">
        <v>900</v>
      </c>
      <c r="C23" s="44" t="s">
        <v>9</v>
      </c>
      <c r="D23" s="5">
        <v>100</v>
      </c>
      <c r="E23" s="44" t="s">
        <v>9</v>
      </c>
      <c r="F23" s="67"/>
      <c r="G23" s="68"/>
    </row>
    <row r="24" spans="1:7" ht="36.75" customHeight="1" x14ac:dyDescent="0.15">
      <c r="A24" s="45" t="s">
        <v>16</v>
      </c>
      <c r="B24" s="18"/>
      <c r="C24" s="19" t="s">
        <v>17</v>
      </c>
      <c r="D24" s="18"/>
      <c r="E24" s="19" t="s">
        <v>17</v>
      </c>
      <c r="F24" s="69"/>
      <c r="G24" s="70"/>
    </row>
  </sheetData>
  <mergeCells count="4">
    <mergeCell ref="F10:G11"/>
    <mergeCell ref="A1:G1"/>
    <mergeCell ref="A14:G14"/>
    <mergeCell ref="F23:G24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M9" sqref="M9"/>
    </sheetView>
  </sheetViews>
  <sheetFormatPr defaultRowHeight="13.5" x14ac:dyDescent="0.15"/>
  <cols>
    <col min="1" max="1" width="17.625" style="2" bestFit="1" customWidth="1"/>
    <col min="2" max="2" width="9" style="2"/>
    <col min="3" max="3" width="5.25" style="2" bestFit="1" customWidth="1"/>
    <col min="4" max="4" width="9" style="2"/>
    <col min="5" max="5" width="5.25" style="2" bestFit="1" customWidth="1"/>
    <col min="6" max="6" width="9" style="2"/>
    <col min="7" max="7" width="5.25" style="2" bestFit="1" customWidth="1"/>
    <col min="8" max="8" width="9.5" style="2" bestFit="1" customWidth="1"/>
    <col min="9" max="9" width="5.25" style="2" bestFit="1" customWidth="1"/>
  </cols>
  <sheetData>
    <row r="1" spans="1:9" ht="14.25" x14ac:dyDescent="0.15">
      <c r="A1" s="59" t="s">
        <v>41</v>
      </c>
      <c r="B1" s="59"/>
      <c r="C1" s="59"/>
      <c r="D1" s="59"/>
      <c r="E1" s="59"/>
      <c r="F1" s="59"/>
      <c r="G1" s="59"/>
      <c r="H1" s="59"/>
      <c r="I1" s="59"/>
    </row>
    <row r="2" spans="1:9" x14ac:dyDescent="0.15">
      <c r="A2" s="71" t="s">
        <v>37</v>
      </c>
      <c r="B2" s="72" t="s">
        <v>42</v>
      </c>
      <c r="C2" s="72"/>
      <c r="D2" s="72"/>
      <c r="E2" s="72"/>
      <c r="F2" s="72" t="s">
        <v>43</v>
      </c>
      <c r="G2" s="72"/>
      <c r="H2" s="72"/>
      <c r="I2" s="72"/>
    </row>
    <row r="3" spans="1:9" x14ac:dyDescent="0.15">
      <c r="A3" s="71"/>
      <c r="B3" s="22" t="s">
        <v>22</v>
      </c>
      <c r="C3" s="22" t="s">
        <v>7</v>
      </c>
      <c r="D3" s="22" t="s">
        <v>23</v>
      </c>
      <c r="E3" s="22" t="s">
        <v>7</v>
      </c>
      <c r="F3" s="22" t="s">
        <v>22</v>
      </c>
      <c r="G3" s="22" t="s">
        <v>7</v>
      </c>
      <c r="H3" s="22" t="s">
        <v>23</v>
      </c>
      <c r="I3" s="22" t="s">
        <v>7</v>
      </c>
    </row>
    <row r="4" spans="1:9" x14ac:dyDescent="0.15">
      <c r="A4" s="15" t="s">
        <v>38</v>
      </c>
      <c r="B4" s="6">
        <f>B5/0.8</f>
        <v>7500</v>
      </c>
      <c r="C4" s="6" t="s">
        <v>17</v>
      </c>
      <c r="D4" s="6">
        <f>D5/0.8</f>
        <v>8750</v>
      </c>
      <c r="E4" s="6" t="s">
        <v>17</v>
      </c>
      <c r="F4" s="6">
        <f>B4</f>
        <v>7500</v>
      </c>
      <c r="G4" s="6" t="s">
        <v>17</v>
      </c>
      <c r="H4" s="6">
        <f>D4</f>
        <v>8750</v>
      </c>
      <c r="I4" s="4" t="s">
        <v>17</v>
      </c>
    </row>
    <row r="5" spans="1:9" x14ac:dyDescent="0.15">
      <c r="A5" s="14" t="s">
        <v>39</v>
      </c>
      <c r="B5" s="6">
        <f>伝統的原価計算!B15</f>
        <v>6000</v>
      </c>
      <c r="C5" s="6" t="s">
        <v>17</v>
      </c>
      <c r="D5" s="6">
        <f>伝統的原価計算!D15</f>
        <v>7000</v>
      </c>
      <c r="E5" s="6" t="s">
        <v>17</v>
      </c>
      <c r="F5" s="6">
        <f>ABC!B11</f>
        <v>5347.2222222222226</v>
      </c>
      <c r="G5" s="6" t="s">
        <v>17</v>
      </c>
      <c r="H5" s="6">
        <f>ABC!D11</f>
        <v>12875</v>
      </c>
      <c r="I5" s="4" t="s">
        <v>17</v>
      </c>
    </row>
    <row r="6" spans="1:9" x14ac:dyDescent="0.15">
      <c r="A6" s="20" t="s">
        <v>40</v>
      </c>
      <c r="B6" s="19">
        <f>B4-B5</f>
        <v>1500</v>
      </c>
      <c r="C6" s="19" t="s">
        <v>17</v>
      </c>
      <c r="D6" s="19">
        <f>D4-D5</f>
        <v>1750</v>
      </c>
      <c r="E6" s="19" t="s">
        <v>17</v>
      </c>
      <c r="F6" s="19">
        <f>F4-F5</f>
        <v>2152.7777777777774</v>
      </c>
      <c r="G6" s="19" t="s">
        <v>17</v>
      </c>
      <c r="H6" s="23">
        <f>H4-H5</f>
        <v>-4125</v>
      </c>
      <c r="I6" s="20" t="s">
        <v>17</v>
      </c>
    </row>
    <row r="10" spans="1:9" ht="14.25" x14ac:dyDescent="0.15">
      <c r="A10" s="59" t="s">
        <v>41</v>
      </c>
      <c r="B10" s="59"/>
      <c r="C10" s="59"/>
      <c r="D10" s="59"/>
      <c r="E10" s="59"/>
      <c r="F10" s="59"/>
      <c r="G10" s="59"/>
      <c r="H10" s="59"/>
      <c r="I10" s="59"/>
    </row>
    <row r="11" spans="1:9" x14ac:dyDescent="0.15">
      <c r="A11" s="71" t="s">
        <v>37</v>
      </c>
      <c r="B11" s="72" t="s">
        <v>42</v>
      </c>
      <c r="C11" s="72"/>
      <c r="D11" s="72"/>
      <c r="E11" s="72"/>
      <c r="F11" s="72" t="s">
        <v>43</v>
      </c>
      <c r="G11" s="72"/>
      <c r="H11" s="72"/>
      <c r="I11" s="72"/>
    </row>
    <row r="12" spans="1:9" x14ac:dyDescent="0.15">
      <c r="A12" s="71"/>
      <c r="B12" s="47" t="s">
        <v>22</v>
      </c>
      <c r="C12" s="47" t="s">
        <v>7</v>
      </c>
      <c r="D12" s="47" t="s">
        <v>23</v>
      </c>
      <c r="E12" s="47" t="s">
        <v>7</v>
      </c>
      <c r="F12" s="47" t="s">
        <v>22</v>
      </c>
      <c r="G12" s="47" t="s">
        <v>7</v>
      </c>
      <c r="H12" s="47" t="s">
        <v>23</v>
      </c>
      <c r="I12" s="47" t="s">
        <v>7</v>
      </c>
    </row>
    <row r="13" spans="1:9" x14ac:dyDescent="0.15">
      <c r="A13" s="15" t="s">
        <v>38</v>
      </c>
      <c r="B13" s="50"/>
      <c r="C13" s="44" t="s">
        <v>17</v>
      </c>
      <c r="D13" s="50"/>
      <c r="E13" s="44" t="s">
        <v>17</v>
      </c>
      <c r="F13" s="50"/>
      <c r="G13" s="44" t="s">
        <v>17</v>
      </c>
      <c r="H13" s="50"/>
      <c r="I13" s="43" t="s">
        <v>17</v>
      </c>
    </row>
    <row r="14" spans="1:9" x14ac:dyDescent="0.15">
      <c r="A14" s="43" t="s">
        <v>39</v>
      </c>
      <c r="B14" s="44">
        <v>6000</v>
      </c>
      <c r="C14" s="44" t="s">
        <v>17</v>
      </c>
      <c r="D14" s="44">
        <v>7000</v>
      </c>
      <c r="E14" s="44" t="s">
        <v>17</v>
      </c>
      <c r="F14" s="50"/>
      <c r="G14" s="44" t="s">
        <v>17</v>
      </c>
      <c r="H14" s="50"/>
      <c r="I14" s="43" t="s">
        <v>17</v>
      </c>
    </row>
    <row r="15" spans="1:9" x14ac:dyDescent="0.15">
      <c r="A15" s="46" t="s">
        <v>40</v>
      </c>
      <c r="B15" s="19"/>
      <c r="C15" s="19" t="s">
        <v>17</v>
      </c>
      <c r="D15" s="19"/>
      <c r="E15" s="19" t="s">
        <v>17</v>
      </c>
      <c r="F15" s="19"/>
      <c r="G15" s="19" t="s">
        <v>17</v>
      </c>
      <c r="H15" s="23"/>
      <c r="I15" s="46" t="s">
        <v>17</v>
      </c>
    </row>
  </sheetData>
  <mergeCells count="8">
    <mergeCell ref="A11:A12"/>
    <mergeCell ref="B11:E11"/>
    <mergeCell ref="F11:I11"/>
    <mergeCell ref="A1:I1"/>
    <mergeCell ref="B2:E2"/>
    <mergeCell ref="F2:I2"/>
    <mergeCell ref="A2:A3"/>
    <mergeCell ref="A10:I10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L13" sqref="L13"/>
    </sheetView>
  </sheetViews>
  <sheetFormatPr defaultRowHeight="13.5" x14ac:dyDescent="0.15"/>
  <cols>
    <col min="1" max="1" width="15.625" bestFit="1" customWidth="1"/>
    <col min="2" max="2" width="14.875" bestFit="1" customWidth="1"/>
  </cols>
  <sheetData>
    <row r="3" spans="1:2" x14ac:dyDescent="0.15">
      <c r="A3" s="26" t="s">
        <v>98</v>
      </c>
      <c r="B3" s="28" t="s">
        <v>145</v>
      </c>
    </row>
    <row r="4" spans="1:2" x14ac:dyDescent="0.15">
      <c r="A4" s="27" t="s">
        <v>122</v>
      </c>
      <c r="B4" s="33">
        <v>209733.33333333334</v>
      </c>
    </row>
    <row r="5" spans="1:2" x14ac:dyDescent="0.15">
      <c r="A5" s="27" t="s">
        <v>120</v>
      </c>
      <c r="B5" s="33">
        <v>18150.000000000007</v>
      </c>
    </row>
    <row r="6" spans="1:2" x14ac:dyDescent="0.15">
      <c r="A6" s="27" t="s">
        <v>146</v>
      </c>
      <c r="B6" s="33">
        <v>86350.000000000029</v>
      </c>
    </row>
    <row r="7" spans="1:2" x14ac:dyDescent="0.15">
      <c r="A7" s="27" t="s">
        <v>99</v>
      </c>
      <c r="B7" s="33">
        <v>314233.33333333337</v>
      </c>
    </row>
  </sheetData>
  <phoneticPr fontId="2"/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topLeftCell="A25" zoomScale="90" zoomScaleNormal="90" workbookViewId="0">
      <selection activeCell="C18" sqref="C18"/>
    </sheetView>
  </sheetViews>
  <sheetFormatPr defaultRowHeight="13.5" x14ac:dyDescent="0.15"/>
  <cols>
    <col min="1" max="1" width="65.625" bestFit="1" customWidth="1"/>
    <col min="2" max="2" width="29.375" bestFit="1" customWidth="1"/>
    <col min="3" max="3" width="12.625" bestFit="1" customWidth="1"/>
    <col min="4" max="4" width="14.5" bestFit="1" customWidth="1"/>
  </cols>
  <sheetData>
    <row r="3" spans="1:3" x14ac:dyDescent="0.15">
      <c r="A3" s="26" t="s">
        <v>98</v>
      </c>
      <c r="B3" t="s">
        <v>124</v>
      </c>
      <c r="C3" t="s">
        <v>108</v>
      </c>
    </row>
    <row r="4" spans="1:3" x14ac:dyDescent="0.15">
      <c r="A4" s="27" t="s">
        <v>104</v>
      </c>
      <c r="B4" s="33">
        <v>0</v>
      </c>
      <c r="C4" s="51">
        <v>4.5000000000000009</v>
      </c>
    </row>
    <row r="5" spans="1:3" x14ac:dyDescent="0.15">
      <c r="A5" s="27" t="s">
        <v>93</v>
      </c>
      <c r="B5" s="33">
        <v>0</v>
      </c>
      <c r="C5" s="51">
        <v>2.0000000000000022</v>
      </c>
    </row>
    <row r="6" spans="1:3" x14ac:dyDescent="0.15">
      <c r="A6" s="27" t="s">
        <v>95</v>
      </c>
      <c r="B6" s="33">
        <v>6</v>
      </c>
      <c r="C6" s="51">
        <v>0.74999999999999734</v>
      </c>
    </row>
    <row r="7" spans="1:3" x14ac:dyDescent="0.15">
      <c r="A7" s="27" t="s">
        <v>102</v>
      </c>
      <c r="B7" s="33">
        <v>45</v>
      </c>
      <c r="C7" s="51">
        <v>11.000000000000004</v>
      </c>
    </row>
    <row r="8" spans="1:3" x14ac:dyDescent="0.15">
      <c r="A8" s="27" t="s">
        <v>103</v>
      </c>
      <c r="B8" s="33">
        <v>30</v>
      </c>
      <c r="C8" s="51">
        <v>55.333333333333329</v>
      </c>
    </row>
    <row r="9" spans="1:3" x14ac:dyDescent="0.15">
      <c r="A9" s="27" t="s">
        <v>100</v>
      </c>
      <c r="B9" s="33">
        <v>0</v>
      </c>
      <c r="C9" s="51">
        <v>8.25</v>
      </c>
    </row>
    <row r="10" spans="1:3" x14ac:dyDescent="0.15">
      <c r="A10" s="27" t="s">
        <v>112</v>
      </c>
      <c r="B10" s="33">
        <v>10</v>
      </c>
      <c r="C10" s="51">
        <v>12.75</v>
      </c>
    </row>
    <row r="11" spans="1:3" x14ac:dyDescent="0.15">
      <c r="A11" s="27" t="s">
        <v>106</v>
      </c>
      <c r="B11" s="33">
        <v>2</v>
      </c>
      <c r="C11" s="51">
        <v>9.4999999999999982</v>
      </c>
    </row>
    <row r="12" spans="1:3" x14ac:dyDescent="0.15">
      <c r="A12" s="27" t="s">
        <v>114</v>
      </c>
      <c r="B12" s="33">
        <v>4</v>
      </c>
      <c r="C12" s="51">
        <v>9.75</v>
      </c>
    </row>
    <row r="13" spans="1:3" x14ac:dyDescent="0.15">
      <c r="A13" s="27" t="s">
        <v>105</v>
      </c>
      <c r="B13" s="33">
        <v>4</v>
      </c>
      <c r="C13" s="51">
        <v>2.7499999999999996</v>
      </c>
    </row>
    <row r="14" spans="1:3" x14ac:dyDescent="0.15">
      <c r="A14" s="27" t="s">
        <v>101</v>
      </c>
      <c r="B14" s="33">
        <v>0</v>
      </c>
      <c r="C14" s="51">
        <v>0.75</v>
      </c>
    </row>
    <row r="15" spans="1:3" x14ac:dyDescent="0.15">
      <c r="A15" s="27" t="s">
        <v>92</v>
      </c>
      <c r="B15" s="33">
        <v>0</v>
      </c>
      <c r="C15" s="51">
        <v>20.250000000000004</v>
      </c>
    </row>
    <row r="16" spans="1:3" x14ac:dyDescent="0.15">
      <c r="A16" s="27" t="s">
        <v>177</v>
      </c>
      <c r="B16" s="33">
        <v>1</v>
      </c>
      <c r="C16" s="51">
        <v>0.75</v>
      </c>
    </row>
    <row r="17" spans="1:3" x14ac:dyDescent="0.15">
      <c r="A17" s="27" t="s">
        <v>178</v>
      </c>
      <c r="B17" s="33">
        <v>2</v>
      </c>
      <c r="C17" s="51">
        <v>3.5000000000000009</v>
      </c>
    </row>
    <row r="18" spans="1:3" x14ac:dyDescent="0.15">
      <c r="A18" s="27" t="s">
        <v>186</v>
      </c>
      <c r="B18" s="33">
        <v>5</v>
      </c>
      <c r="C18" s="51">
        <v>0.50000000000000089</v>
      </c>
    </row>
    <row r="19" spans="1:3" x14ac:dyDescent="0.15">
      <c r="A19" s="27" t="s">
        <v>196</v>
      </c>
      <c r="B19" s="33">
        <v>3</v>
      </c>
      <c r="C19" s="51">
        <v>0.50000000000000089</v>
      </c>
    </row>
    <row r="20" spans="1:3" x14ac:dyDescent="0.15">
      <c r="A20" s="27" t="s">
        <v>99</v>
      </c>
      <c r="B20" s="33">
        <v>112</v>
      </c>
      <c r="C20" s="51">
        <v>142.83333333333334</v>
      </c>
    </row>
  </sheetData>
  <phoneticPr fontId="2"/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"/>
  <sheetViews>
    <sheetView topLeftCell="A13" workbookViewId="0">
      <selection activeCell="E7" sqref="E7"/>
    </sheetView>
  </sheetViews>
  <sheetFormatPr defaultRowHeight="13.5" x14ac:dyDescent="0.15"/>
  <cols>
    <col min="1" max="1" width="65.625" bestFit="1" customWidth="1"/>
    <col min="2" max="2" width="13" bestFit="1" customWidth="1"/>
    <col min="3" max="3" width="17.125" bestFit="1" customWidth="1"/>
    <col min="4" max="6" width="9.75" bestFit="1" customWidth="1"/>
    <col min="7" max="7" width="18.75" bestFit="1" customWidth="1"/>
    <col min="8" max="8" width="44.5" bestFit="1" customWidth="1"/>
    <col min="9" max="9" width="21" bestFit="1" customWidth="1"/>
    <col min="10" max="10" width="38.75" bestFit="1" customWidth="1"/>
    <col min="11" max="11" width="24.5" bestFit="1" customWidth="1"/>
    <col min="12" max="12" width="69.5" bestFit="1" customWidth="1"/>
    <col min="13" max="13" width="15.375" bestFit="1" customWidth="1"/>
    <col min="14" max="14" width="9.75" bestFit="1" customWidth="1"/>
  </cols>
  <sheetData>
    <row r="3" spans="1:5" x14ac:dyDescent="0.15">
      <c r="A3" s="26" t="s">
        <v>145</v>
      </c>
      <c r="B3" s="26" t="s">
        <v>149</v>
      </c>
    </row>
    <row r="4" spans="1:5" x14ac:dyDescent="0.15">
      <c r="A4" s="26" t="s">
        <v>98</v>
      </c>
      <c r="B4" t="s">
        <v>146</v>
      </c>
      <c r="C4" t="s">
        <v>122</v>
      </c>
      <c r="D4" t="s">
        <v>120</v>
      </c>
      <c r="E4" t="s">
        <v>99</v>
      </c>
    </row>
    <row r="5" spans="1:5" x14ac:dyDescent="0.15">
      <c r="A5" s="27" t="s">
        <v>104</v>
      </c>
      <c r="B5" s="33">
        <v>7150.0000000000036</v>
      </c>
      <c r="C5" s="33">
        <v>2749.9999999999991</v>
      </c>
      <c r="D5" s="33"/>
      <c r="E5" s="33">
        <v>9900.0000000000036</v>
      </c>
    </row>
    <row r="6" spans="1:5" x14ac:dyDescent="0.15">
      <c r="A6" s="27" t="s">
        <v>93</v>
      </c>
      <c r="B6" s="33">
        <v>4400.0000000000045</v>
      </c>
      <c r="C6" s="33"/>
      <c r="D6" s="33"/>
      <c r="E6" s="33">
        <v>4400.0000000000045</v>
      </c>
    </row>
    <row r="7" spans="1:5" x14ac:dyDescent="0.15">
      <c r="A7" s="27" t="s">
        <v>95</v>
      </c>
      <c r="B7" s="33"/>
      <c r="C7" s="33">
        <v>1649.9999999999941</v>
      </c>
      <c r="D7" s="33"/>
      <c r="E7" s="33">
        <v>1649.9999999999941</v>
      </c>
    </row>
    <row r="8" spans="1:5" x14ac:dyDescent="0.15">
      <c r="A8" s="27" t="s">
        <v>102</v>
      </c>
      <c r="B8" s="33"/>
      <c r="C8" s="33">
        <v>7149.9999999999982</v>
      </c>
      <c r="D8" s="33">
        <v>17050.000000000007</v>
      </c>
      <c r="E8" s="33">
        <v>24200.000000000007</v>
      </c>
    </row>
    <row r="9" spans="1:5" x14ac:dyDescent="0.15">
      <c r="A9" s="27" t="s">
        <v>103</v>
      </c>
      <c r="B9" s="33"/>
      <c r="C9" s="33">
        <v>121733.33333333333</v>
      </c>
      <c r="D9" s="33"/>
      <c r="E9" s="33">
        <v>121733.33333333333</v>
      </c>
    </row>
    <row r="10" spans="1:5" x14ac:dyDescent="0.15">
      <c r="A10" s="27" t="s">
        <v>100</v>
      </c>
      <c r="B10" s="33">
        <v>16500</v>
      </c>
      <c r="C10" s="33">
        <v>1650</v>
      </c>
      <c r="D10" s="33"/>
      <c r="E10" s="33">
        <v>18150</v>
      </c>
    </row>
    <row r="11" spans="1:5" x14ac:dyDescent="0.15">
      <c r="A11" s="27" t="s">
        <v>112</v>
      </c>
      <c r="B11" s="33"/>
      <c r="C11" s="33">
        <v>28050</v>
      </c>
      <c r="D11" s="33"/>
      <c r="E11" s="33">
        <v>28050</v>
      </c>
    </row>
    <row r="12" spans="1:5" x14ac:dyDescent="0.15">
      <c r="A12" s="27" t="s">
        <v>106</v>
      </c>
      <c r="B12" s="33">
        <v>13749.999999999998</v>
      </c>
      <c r="C12" s="33">
        <v>7149.9999999999982</v>
      </c>
      <c r="D12" s="33"/>
      <c r="E12" s="33">
        <v>20899.999999999996</v>
      </c>
    </row>
    <row r="13" spans="1:5" x14ac:dyDescent="0.15">
      <c r="A13" s="27" t="s">
        <v>114</v>
      </c>
      <c r="B13" s="33"/>
      <c r="C13" s="33">
        <v>21450</v>
      </c>
      <c r="D13" s="33"/>
      <c r="E13" s="33">
        <v>21450</v>
      </c>
    </row>
    <row r="14" spans="1:5" x14ac:dyDescent="0.15">
      <c r="A14" s="27" t="s">
        <v>105</v>
      </c>
      <c r="B14" s="33"/>
      <c r="C14" s="33">
        <v>6049.9999999999991</v>
      </c>
      <c r="D14" s="33"/>
      <c r="E14" s="33">
        <v>6049.9999999999991</v>
      </c>
    </row>
    <row r="15" spans="1:5" x14ac:dyDescent="0.15">
      <c r="A15" s="27" t="s">
        <v>101</v>
      </c>
      <c r="B15" s="33"/>
      <c r="C15" s="33">
        <v>1650</v>
      </c>
      <c r="D15" s="33"/>
      <c r="E15" s="33">
        <v>1650</v>
      </c>
    </row>
    <row r="16" spans="1:5" x14ac:dyDescent="0.15">
      <c r="A16" s="27" t="s">
        <v>92</v>
      </c>
      <c r="B16" s="33">
        <v>44550.000000000007</v>
      </c>
      <c r="C16" s="33"/>
      <c r="D16" s="33"/>
      <c r="E16" s="33">
        <v>44550.000000000007</v>
      </c>
    </row>
    <row r="17" spans="1:5" x14ac:dyDescent="0.15">
      <c r="A17" s="27" t="s">
        <v>177</v>
      </c>
      <c r="B17" s="33"/>
      <c r="C17" s="33">
        <v>1650</v>
      </c>
      <c r="D17" s="33"/>
      <c r="E17" s="33">
        <v>1650</v>
      </c>
    </row>
    <row r="18" spans="1:5" x14ac:dyDescent="0.15">
      <c r="A18" s="27" t="s">
        <v>178</v>
      </c>
      <c r="B18" s="33"/>
      <c r="C18" s="33">
        <v>7700.0000000000018</v>
      </c>
      <c r="D18" s="33"/>
      <c r="E18" s="33">
        <v>7700.0000000000018</v>
      </c>
    </row>
    <row r="19" spans="1:5" x14ac:dyDescent="0.15">
      <c r="A19" s="27" t="s">
        <v>186</v>
      </c>
      <c r="B19" s="33"/>
      <c r="C19" s="33"/>
      <c r="D19" s="33">
        <v>1100.000000000002</v>
      </c>
      <c r="E19" s="33">
        <v>1100.000000000002</v>
      </c>
    </row>
    <row r="20" spans="1:5" x14ac:dyDescent="0.15">
      <c r="A20" s="27" t="s">
        <v>196</v>
      </c>
      <c r="B20" s="33"/>
      <c r="C20" s="33">
        <v>1100.000000000002</v>
      </c>
      <c r="D20" s="33"/>
      <c r="E20" s="33">
        <v>1100.000000000002</v>
      </c>
    </row>
    <row r="21" spans="1:5" x14ac:dyDescent="0.15">
      <c r="A21" s="27" t="s">
        <v>99</v>
      </c>
      <c r="B21" s="33">
        <v>86350.000000000015</v>
      </c>
      <c r="C21" s="33">
        <v>209733.33333333331</v>
      </c>
      <c r="D21" s="33">
        <v>18150.000000000011</v>
      </c>
      <c r="E21" s="33">
        <v>314233.33333333337</v>
      </c>
    </row>
  </sheetData>
  <phoneticPr fontId="2"/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0"/>
  <sheetViews>
    <sheetView topLeftCell="A31" workbookViewId="0">
      <selection activeCell="B22" sqref="B22"/>
    </sheetView>
  </sheetViews>
  <sheetFormatPr defaultRowHeight="13.5" x14ac:dyDescent="0.15"/>
  <cols>
    <col min="1" max="1" width="70.5" bestFit="1" customWidth="1"/>
    <col min="2" max="2" width="12.625" bestFit="1" customWidth="1"/>
    <col min="3" max="3" width="12.625" customWidth="1"/>
    <col min="4" max="4" width="14.5" bestFit="1" customWidth="1"/>
  </cols>
  <sheetData>
    <row r="3" spans="1:2" x14ac:dyDescent="0.15">
      <c r="A3" s="26" t="s">
        <v>98</v>
      </c>
      <c r="B3" t="s">
        <v>108</v>
      </c>
    </row>
    <row r="4" spans="1:2" x14ac:dyDescent="0.15">
      <c r="A4" s="27">
        <v>0</v>
      </c>
      <c r="B4" s="51">
        <v>45.000000000000007</v>
      </c>
    </row>
    <row r="5" spans="1:2" x14ac:dyDescent="0.15">
      <c r="A5" s="53" t="s">
        <v>104</v>
      </c>
      <c r="B5" s="51">
        <v>4.5000000000000009</v>
      </c>
    </row>
    <row r="6" spans="1:2" x14ac:dyDescent="0.15">
      <c r="A6" s="53" t="s">
        <v>93</v>
      </c>
      <c r="B6" s="51">
        <v>2.0000000000000022</v>
      </c>
    </row>
    <row r="7" spans="1:2" x14ac:dyDescent="0.15">
      <c r="A7" s="53" t="s">
        <v>103</v>
      </c>
      <c r="B7" s="51">
        <v>0.49999999999999956</v>
      </c>
    </row>
    <row r="8" spans="1:2" x14ac:dyDescent="0.15">
      <c r="A8" s="53" t="s">
        <v>100</v>
      </c>
      <c r="B8" s="51">
        <v>8.25</v>
      </c>
    </row>
    <row r="9" spans="1:2" x14ac:dyDescent="0.15">
      <c r="A9" s="53" t="s">
        <v>106</v>
      </c>
      <c r="B9" s="51">
        <v>6.2499999999999991</v>
      </c>
    </row>
    <row r="10" spans="1:2" x14ac:dyDescent="0.15">
      <c r="A10" s="53" t="s">
        <v>114</v>
      </c>
      <c r="B10" s="51">
        <v>0.99999999999999911</v>
      </c>
    </row>
    <row r="11" spans="1:2" x14ac:dyDescent="0.15">
      <c r="A11" s="53" t="s">
        <v>101</v>
      </c>
      <c r="B11" s="51">
        <v>0.75</v>
      </c>
    </row>
    <row r="12" spans="1:2" x14ac:dyDescent="0.15">
      <c r="A12" s="53" t="s">
        <v>92</v>
      </c>
      <c r="B12" s="51">
        <v>20.250000000000004</v>
      </c>
    </row>
    <row r="13" spans="1:2" x14ac:dyDescent="0.15">
      <c r="A13" s="53" t="s">
        <v>178</v>
      </c>
      <c r="B13" s="51">
        <v>1.5</v>
      </c>
    </row>
    <row r="14" spans="1:2" x14ac:dyDescent="0.15">
      <c r="A14" s="27">
        <v>1</v>
      </c>
      <c r="B14" s="51">
        <v>83.833333333333329</v>
      </c>
    </row>
    <row r="15" spans="1:2" x14ac:dyDescent="0.15">
      <c r="A15" s="53" t="s">
        <v>103</v>
      </c>
      <c r="B15" s="51">
        <v>54.833333333333329</v>
      </c>
    </row>
    <row r="16" spans="1:2" x14ac:dyDescent="0.15">
      <c r="A16" s="53" t="s">
        <v>112</v>
      </c>
      <c r="B16" s="51">
        <v>12.75</v>
      </c>
    </row>
    <row r="17" spans="1:2" x14ac:dyDescent="0.15">
      <c r="A17" s="53" t="s">
        <v>106</v>
      </c>
      <c r="B17" s="51">
        <v>3.2499999999999991</v>
      </c>
    </row>
    <row r="18" spans="1:2" x14ac:dyDescent="0.15">
      <c r="A18" s="53" t="s">
        <v>114</v>
      </c>
      <c r="B18" s="51">
        <v>8.75</v>
      </c>
    </row>
    <row r="19" spans="1:2" x14ac:dyDescent="0.15">
      <c r="A19" s="53" t="s">
        <v>105</v>
      </c>
      <c r="B19" s="51">
        <v>1.5</v>
      </c>
    </row>
    <row r="20" spans="1:2" x14ac:dyDescent="0.15">
      <c r="A20" s="53" t="s">
        <v>177</v>
      </c>
      <c r="B20" s="51">
        <v>0.75</v>
      </c>
    </row>
    <row r="21" spans="1:2" x14ac:dyDescent="0.15">
      <c r="A21" s="53" t="s">
        <v>178</v>
      </c>
      <c r="B21" s="51">
        <v>2.0000000000000009</v>
      </c>
    </row>
    <row r="22" spans="1:2" x14ac:dyDescent="0.15">
      <c r="A22" s="27">
        <v>2</v>
      </c>
      <c r="B22" s="51">
        <v>0.74999999999999734</v>
      </c>
    </row>
    <row r="23" spans="1:2" x14ac:dyDescent="0.15">
      <c r="A23" s="53" t="s">
        <v>95</v>
      </c>
      <c r="B23" s="51">
        <v>0.74999999999999734</v>
      </c>
    </row>
    <row r="24" spans="1:2" x14ac:dyDescent="0.15">
      <c r="A24" s="27">
        <v>5</v>
      </c>
      <c r="B24" s="51">
        <v>11.500000000000004</v>
      </c>
    </row>
    <row r="25" spans="1:2" x14ac:dyDescent="0.15">
      <c r="A25" s="53" t="s">
        <v>102</v>
      </c>
      <c r="B25" s="51">
        <v>11.000000000000004</v>
      </c>
    </row>
    <row r="26" spans="1:2" x14ac:dyDescent="0.15">
      <c r="A26" s="53" t="s">
        <v>186</v>
      </c>
      <c r="B26" s="51">
        <v>0.50000000000000089</v>
      </c>
    </row>
    <row r="27" spans="1:2" x14ac:dyDescent="0.15">
      <c r="A27" s="27">
        <v>3</v>
      </c>
      <c r="B27" s="51">
        <v>1.7500000000000004</v>
      </c>
    </row>
    <row r="28" spans="1:2" x14ac:dyDescent="0.15">
      <c r="A28" s="53" t="s">
        <v>105</v>
      </c>
      <c r="B28" s="51">
        <v>1.2499999999999996</v>
      </c>
    </row>
    <row r="29" spans="1:2" x14ac:dyDescent="0.15">
      <c r="A29" s="53" t="s">
        <v>196</v>
      </c>
      <c r="B29" s="51">
        <v>0.50000000000000089</v>
      </c>
    </row>
    <row r="30" spans="1:2" x14ac:dyDescent="0.15">
      <c r="A30" s="27" t="s">
        <v>99</v>
      </c>
      <c r="B30" s="51">
        <v>142.83333333333334</v>
      </c>
    </row>
  </sheetData>
  <phoneticPr fontId="2"/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B4" sqref="B4"/>
    </sheetView>
  </sheetViews>
  <sheetFormatPr defaultRowHeight="13.5" x14ac:dyDescent="0.15"/>
  <cols>
    <col min="1" max="1" width="11.125" bestFit="1" customWidth="1"/>
    <col min="2" max="2" width="14.875" bestFit="1" customWidth="1"/>
  </cols>
  <sheetData>
    <row r="3" spans="1:2" x14ac:dyDescent="0.15">
      <c r="A3" s="26" t="s">
        <v>98</v>
      </c>
      <c r="B3" t="s">
        <v>145</v>
      </c>
    </row>
    <row r="4" spans="1:2" x14ac:dyDescent="0.15">
      <c r="A4" s="27">
        <v>0</v>
      </c>
      <c r="B4" s="33">
        <v>99000.000000000015</v>
      </c>
    </row>
    <row r="5" spans="1:2" x14ac:dyDescent="0.15">
      <c r="A5" s="27">
        <v>1</v>
      </c>
      <c r="B5" s="33">
        <v>184433.33333333334</v>
      </c>
    </row>
    <row r="6" spans="1:2" x14ac:dyDescent="0.15">
      <c r="A6" s="27">
        <v>2</v>
      </c>
      <c r="B6" s="33">
        <v>1649.9999999999941</v>
      </c>
    </row>
    <row r="7" spans="1:2" x14ac:dyDescent="0.15">
      <c r="A7" s="27">
        <v>5</v>
      </c>
      <c r="B7" s="33">
        <v>25300.000000000011</v>
      </c>
    </row>
    <row r="8" spans="1:2" x14ac:dyDescent="0.15">
      <c r="A8" s="27">
        <v>3</v>
      </c>
      <c r="B8" s="33">
        <v>3850.0000000000009</v>
      </c>
    </row>
    <row r="9" spans="1:2" x14ac:dyDescent="0.15">
      <c r="A9" s="27" t="s">
        <v>99</v>
      </c>
      <c r="B9" s="33">
        <v>314233.33333333337</v>
      </c>
    </row>
  </sheetData>
  <phoneticPr fontId="2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伝統的原価計算</vt:lpstr>
      <vt:lpstr>活動原価情報</vt:lpstr>
      <vt:lpstr>ABC</vt:lpstr>
      <vt:lpstr>伝統的原価計算とABCの比較</vt:lpstr>
      <vt:lpstr>原価集計対象別集計</vt:lpstr>
      <vt:lpstr>価値ランク　時間の集計</vt:lpstr>
      <vt:lpstr>仕事分類別提供サービス別原価</vt:lpstr>
      <vt:lpstr>価値ランク」別仕事分類別活動時間</vt:lpstr>
      <vt:lpstr>価値ランク別原価</vt:lpstr>
      <vt:lpstr>価値ランク別時間円グラフ</vt:lpstr>
      <vt:lpstr>価値ランク別原価円グラフ</vt:lpstr>
      <vt:lpstr>稼働分析</vt:lpstr>
      <vt:lpstr>仕事内容入力リスト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y_matsumoto</dc:creator>
  <cp:lastModifiedBy>y_matsumoto</cp:lastModifiedBy>
  <dcterms:created xsi:type="dcterms:W3CDTF">2018-11-21T05:15:42Z</dcterms:created>
  <dcterms:modified xsi:type="dcterms:W3CDTF">2018-12-19T09:02:24Z</dcterms:modified>
</cp:coreProperties>
</file>